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91" documentId="13_ncr:1_{F6CB121F-512D-4AA6-A0C1-0FB36C537598}" xr6:coauthVersionLast="47" xr6:coauthVersionMax="47" xr10:uidLastSave="{796D1D20-EC4E-4BC3-B298-ED1EA1EE937C}"/>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<sst xmlns="http://schemas.openxmlformats.org/spreadsheetml/2006/main" count="180289" uniqueCount="39129">
  <si>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</si>
  <si>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</si>
  <si>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</si>
  <si>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</si>
  <si>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</si>
  <si>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</si>
  <si>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</si>
  <si>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</si>
  <si>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</si>
  <si>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</si>
  <si>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</si>
  <si>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</si>
  <si>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</si>
  <si>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</si>
  <si>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</si>
  <si>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</si>
  <si>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</si>
  <si>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</si>
  <si>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</si>
  <si>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</si>
  <si>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</si>
  <si>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</si>
  <si>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</si>
  <si>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</si>
  <si>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</si>
  <si>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</si>
  <si>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</si>
  <si>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</si>
  <si>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</si>
  <si>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</si>
  <si>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</si>
  <si>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</si>
  <si>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</si>
  <si>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</si>
  <si>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</si>
  <si>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</si>
  <si>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</si>
  <si>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</si>
  <si>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</si>
  <si>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</si>
  <si>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</si>
  <si>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</si>
  <si>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</si>
  <si>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</si>
  <si>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</si>
  <si>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</si>
  <si>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</si>
  <si>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</si>
  <si>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</si>
  <si>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</si>
  <si>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</si>
  <si>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</si>
  <si>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</si>
  <si>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</si>
  <si>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</si>
  <si>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</si>
  <si>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</si>
  <si>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</si>
  <si>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</si>
  <si>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</si>
  <si>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</si>
  <si>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</si>
  <si>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</si>
  <si>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</si>
  <si>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</si>
  <si>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</si>
  <si>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</si>
  <si>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</si>
  <si>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</si>
  <si>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</si>
  <si>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</si>
  <si>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</si>
  <si>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</si>
  <si>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</si>
  <si>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</si>
  <si>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</si>
  <si>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</si>
  <si>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</si>
  <si>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</si>
  <si>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</si>
  <si>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</si>
  <si>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</si>
  <si>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</si>
  <si>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</si>
  <si>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</si>
  <si>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</si>
  <si>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</si>
  <si>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</si>
  <si>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</si>
  <si>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</si>
  <si>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</si>
  <si>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</si>
  <si>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</si>
  <si>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</si>
  <si>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</si>
  <si>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</si>
  <si>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</si>
  <si>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</si>
  <si>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</si>
  <si>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</si>
  <si>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</si>
  <si>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</si>
  <si>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</si>
  <si>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</si>
  <si>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</si>
  <si>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</si>
  <si>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</si>
  <si>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</si>
  <si>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</si>
  <si>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</si>
  <si>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</si>
  <si>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</si>
  <si>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</si>
  <si>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</si>
  <si>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</si>
  <si>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</si>
  <si>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</si>
  <si>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</si>
  <si>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</si>
  <si>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</si>
  <si>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</si>
  <si>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</si>
  <si>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</si>
  <si>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</si>
  <si>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</si>
  <si>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</si>
  <si>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</si>
  <si>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</si>
  <si>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</si>
  <si>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</si>
  <si>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</si>
  <si>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</si>
  <si>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</si>
  <si>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</si>
  <si>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</si>
  <si>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</si>
  <si>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</si>
  <si>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</si>
  <si>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</si>
  <si>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</si>
  <si>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</si>
  <si>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</si>
  <si>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</si>
  <si>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</si>
  <si>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</si>
  <si>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</si>
  <si>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</si>
  <si>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</si>
  <si>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</si>
  <si>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</si>
  <si>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</si>
  <si>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</si>
  <si>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</si>
  <si>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</si>
  <si>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</si>
  <si>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</si>
  <si>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</si>
  <si>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</si>
  <si>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</si>
  <si>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</si>
  <si>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</si>
  <si>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</si>
  <si>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</si>
  <si>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</si>
  <si>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</si>
  <si>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</si>
  <si>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</si>
  <si>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</si>
  <si>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</si>
  <si>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</si>
  <si>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</si>
  <si>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</si>
  <si>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</si>
  <si>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</si>
  <si>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</si>
  <si>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</si>
  <si>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</si>
  <si>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</si>
  <si>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</si>
  <si>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</si>
  <si>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</si>
  <si>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</si>
  <si>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</si>
  <si>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</si>
  <si>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</si>
  <si>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</si>
  <si>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</si>
  <si>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</si>
  <si>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</si>
  <si>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</si>
  <si>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</si>
  <si>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</si>
  <si>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</si>
  <si>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</si>
  <si>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</si>
  <si>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</si>
  <si>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</si>
  <si>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</si>
  <si>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</si>
  <si>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</si>
  <si>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</si>
  <si>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</si>
  <si>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</si>
  <si>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</si>
  <si>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</si>
  <si>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</si>
  <si>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</si>
  <si>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</si>
  <si>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</si>
  <si>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</si>
  <si>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</si>
  <si>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</si>
  <si>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</si>
  <si>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</si>
  <si>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</si>
  <si>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</si>
  <si>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</si>
  <si>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</si>
  <si>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</si>
  <si>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</si>
  <si>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</si>
  <si>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</si>
  <si>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</si>
  <si>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</si>
  <si>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</si>
  <si>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</si>
  <si>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</si>
  <si>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</si>
  <si>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</si>
  <si>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</si>
  <si>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</si>
  <si>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</si>
  <si>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</si>
  <si>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</si>
  <si>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</si>
  <si>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</si>
  <si>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</si>
  <si>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</si>
  <si>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</si>
  <si>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</si>
  <si>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</si>
  <si>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</si>
  <si>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</si>
  <si>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</si>
  <si>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</si>
  <si>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</si>
  <si>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</si>
  <si>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</si>
  <si>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</si>
  <si>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</si>
  <si>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</si>
  <si>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</si>
  <si>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</si>
  <si>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</si>
  <si>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</si>
  <si>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</si>
  <si>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</si>
  <si>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</si>
  <si>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</si>
  <si>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</si>
  <si>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</si>
  <si>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</si>
  <si>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</si>
  <si>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</si>
  <si>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</si>
  <si>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</si>
  <si>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</si>
  <si>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</si>
  <si>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</si>
  <si>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</si>
  <si>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</si>
  <si>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</si>
  <si>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</si>
  <si>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</si>
  <si>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</si>
  <si>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</si>
  <si>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</si>
  <si>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</si>
  <si>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</si>
  <si>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</si>
  <si>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</si>
  <si>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</si>
  <si>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</si>
  <si>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</si>
  <si>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</si>
  <si>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</si>
  <si>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</si>
  <si>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</si>
  <si>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</si>
  <si>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</si>
  <si>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</si>
  <si>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</si>
  <si>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</si>
  <si>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</si>
  <si>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</si>
  <si>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</si>
  <si>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</si>
  <si>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</si>
  <si>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</si>
  <si>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</si>
  <si>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</si>
  <si>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</si>
  <si>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</si>
  <si>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</si>
  <si>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</si>
  <si>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</si>
  <si>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</si>
  <si>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</si>
  <si>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</si>
  <si>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</si>
  <si>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</si>
  <si>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</si>
  <si>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</si>
  <si>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</si>
  <si>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</si>
  <si>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</si>
  <si>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</si>
  <si>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</si>
  <si>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</si>
  <si>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</si>
  <si>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</si>
  <si>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</si>
  <si>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</si>
  <si>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</si>
  <si>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</si>
  <si>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</si>
  <si>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</si>
  <si>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</si>
  <si>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</si>
  <si>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</si>
  <si>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</si>
  <si>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</si>
  <si>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</si>
  <si>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</si>
  <si>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</si>
  <si>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</si>
  <si>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</si>
  <si>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</si>
  <si>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</si>
  <si>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</si>
  <si>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</si>
  <si>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</si>
  <si>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</si>
  <si>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</si>
  <si>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</si>
  <si>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</si>
  <si>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</si>
  <si>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</si>
  <si>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</si>
  <si>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</si>
  <si>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</si>
  <si>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</si>
  <si>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</si>
  <si>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</si>
  <si>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</si>
  <si>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</si>
  <si>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</si>
  <si>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</si>
  <si>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</si>
  <si>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</si>
  <si>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</si>
  <si>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</si>
  <si>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</si>
  <si>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</si>
  <si>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</si>
  <si>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</si>
  <si>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</si>
  <si>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</si>
  <si>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</si>
  <si>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</si>
  <si>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</si>
  <si>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</si>
  <si>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</si>
  <si>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</si>
  <si>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</si>
  <si>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</si>
  <si>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</si>
  <si>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</si>
  <si>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</si>
  <si>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</si>
  <si>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</si>
  <si>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</si>
  <si>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</si>
  <si>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</si>
  <si>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</si>
  <si>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</si>
  <si>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</si>
  <si>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</si>
  <si>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</si>
  <si>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</si>
  <si>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</si>
  <si>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</si>
  <si>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</si>
  <si>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</si>
  <si>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</si>
  <si>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</si>
  <si>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</si>
  <si>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</si>
  <si>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</si>
  <si>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</si>
  <si>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</si>
  <si>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</si>
  <si>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</si>
  <si>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</si>
  <si>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</si>
  <si>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</si>
  <si>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</si>
  <si>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</si>
  <si>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</si>
  <si>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</si>
  <si>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</si>
  <si>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</si>
  <si>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</si>
  <si>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</si>
  <si>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</si>
  <si>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</si>
  <si>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</si>
  <si>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</si>
  <si>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</si>
  <si>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</si>
  <si>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</si>
  <si>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</si>
  <si>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</si>
  <si>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</si>
  <si>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</si>
  <si>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</si>
  <si>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</si>
  <si>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</si>
  <si>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</si>
  <si>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</si>
  <si>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</si>
  <si>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</si>
  <si>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</si>
  <si>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</si>
  <si>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</si>
  <si>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</si>
  <si>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</si>
  <si>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</si>
  <si>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</si>
  <si>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</si>
  <si>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</si>
  <si>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</si>
  <si>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</si>
  <si>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</si>
  <si>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</si>
  <si>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</si>
  <si>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</si>
  <si>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</si>
  <si>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</si>
  <si>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</si>
  <si>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</si>
  <si>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</si>
  <si>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</si>
  <si>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</si>
  <si>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</si>
  <si>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</si>
  <si>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</si>
  <si>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</si>
  <si>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</si>
  <si>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</si>
  <si>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</si>
  <si>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</si>
  <si>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</si>
  <si>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</si>
  <si>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</si>
  <si>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</si>
  <si>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</si>
  <si>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</si>
  <si>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</si>
  <si>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</si>
  <si>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</si>
  <si>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</si>
  <si>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</si>
  <si>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</si>
  <si>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</si>
  <si>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</si>
  <si>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</si>
  <si>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</si>
  <si>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</si>
  <si>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</si>
  <si>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</si>
  <si>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</si>
  <si>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</si>
  <si>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</si>
  <si>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</si>
  <si>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</si>
  <si>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</si>
  <si>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</si>
  <si>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</si>
  <si>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</si>
  <si>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</si>
  <si>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</si>
  <si>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</si>
  <si>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</si>
  <si>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</si>
  <si>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</si>
  <si>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</si>
  <si>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</si>
  <si>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</si>
  <si>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</si>
  <si>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</si>
  <si>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</si>
  <si>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</si>
  <si>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</si>
  <si>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</si>
  <si>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</si>
  <si>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</si>
  <si>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</si>
  <si>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</si>
  <si>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</si>
  <si>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</si>
  <si>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</si>
  <si>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</si>
  <si>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</si>
  <si>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</si>
  <si>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</si>
  <si>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</si>
  <si>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</si>
  <si>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</si>
  <si>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</si>
  <si>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</si>
  <si>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</si>
  <si>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</si>
  <si>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</si>
  <si>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</si>
  <si>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</si>
  <si>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</si>
  <si>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</si>
  <si>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</si>
  <si>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</si>
  <si>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</si>
  <si>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</si>
  <si>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</si>
  <si>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</si>
  <si>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</si>
  <si>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</si>
  <si>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</si>
  <si>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</si>
  <si>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</si>
  <si>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</si>
  <si>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</si>
  <si>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</si>
  <si>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</si>
  <si>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</si>
  <si>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</si>
  <si>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</si>
  <si>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</si>
  <si>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</si>
  <si>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</si>
  <si>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</si>
  <si>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</si>
  <si>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</si>
  <si>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</si>
  <si>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</si>
  <si>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</si>
  <si>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</si>
  <si>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</si>
  <si>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</si>
  <si>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</si>
  <si>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</si>
  <si>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</si>
  <si>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</si>
  <si>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</si>
  <si>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</si>
  <si>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</si>
  <si>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</si>
  <si>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</si>
  <si>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</si>
  <si>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</si>
  <si>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</si>
  <si>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</si>
  <si>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</si>
  <si>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</si>
  <si>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</si>
  <si>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</si>
  <si>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</si>
  <si>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</si>
  <si>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</si>
  <si>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</si>
  <si>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</si>
  <si>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</si>
  <si>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</si>
  <si>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</si>
  <si>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</si>
  <si>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</si>
  <si>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</si>
  <si>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</si>
  <si>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</si>
  <si>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</si>
  <si>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</si>
  <si>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</si>
  <si>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</si>
  <si>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</si>
  <si>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</si>
  <si>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</si>
  <si>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</si>
  <si>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</si>
  <si>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</si>
  <si>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</si>
  <si>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</si>
  <si>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</si>
  <si>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</si>
  <si>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</si>
  <si>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</si>
  <si>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</si>
  <si>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</si>
  <si>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</si>
  <si>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</si>
  <si>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</si>
  <si>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</si>
  <si>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</si>
  <si>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</si>
  <si>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</si>
  <si>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</si>
  <si>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</si>
  <si>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</si>
  <si>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</si>
  <si>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</si>
  <si>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</si>
  <si>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</si>
  <si>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</si>
  <si>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</si>
  <si>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</si>
  <si>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</si>
  <si>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</si>
  <si>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</si>
  <si>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</si>
  <si>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</si>
  <si>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</si>
  <si>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</si>
  <si>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</si>
  <si>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</si>
  <si>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</si>
  <si>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</si>
  <si>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</si>
  <si>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</si>
  <si>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</si>
  <si>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</si>
  <si>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</si>
  <si>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</si>
  <si>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</si>
  <si>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</si>
  <si>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</si>
  <si>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</si>
  <si>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</si>
  <si>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</si>
  <si>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</si>
  <si>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</si>
  <si>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</si>
  <si>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</si>
  <si>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</si>
  <si>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</si>
  <si>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</si>
  <si>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</si>
  <si>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</si>
  <si>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</si>
  <si>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</si>
  <si>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</si>
  <si>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</si>
  <si>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</si>
  <si>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</si>
  <si>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</si>
  <si>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</si>
  <si>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</si>
  <si>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</si>
  <si>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</si>
  <si>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</si>
  <si>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</si>
  <si>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</si>
  <si>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</si>
  <si>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</si>
  <si>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</si>
  <si>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</si>
  <si>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</si>
  <si>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</si>
  <si>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</si>
  <si>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</si>
  <si>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</si>
  <si>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</si>
  <si>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</si>
  <si>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</si>
  <si>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</si>
  <si>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</si>
  <si>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</si>
  <si>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</si>
  <si>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</si>
  <si>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</si>
  <si>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</si>
  <si>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</si>
  <si>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</si>
  <si>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</si>
  <si>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</si>
  <si>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</si>
  <si>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</si>
  <si>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</si>
  <si>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</si>
  <si>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</si>
  <si>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</si>
  <si>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</si>
  <si>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</si>
  <si>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</si>
  <si>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</si>
  <si>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</si>
  <si>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</si>
  <si>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</si>
  <si>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</si>
  <si>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</si>
  <si>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</si>
  <si>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</si>
  <si>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</si>
  <si>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</si>
  <si>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</si>
  <si>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</si>
  <si>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</si>
  <si>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</si>
  <si>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</si>
  <si>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</si>
  <si>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</si>
  <si>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</si>
  <si>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</si>
  <si>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</si>
  <si>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</si>
  <si>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</si>
  <si>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</si>
  <si>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</si>
  <si>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</si>
  <si>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</si>
  <si>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</si>
  <si>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</si>
  <si>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</si>
  <si>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</si>
  <si>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</si>
  <si>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</si>
  <si>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</si>
  <si>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</si>
  <si>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</si>
  <si>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</si>
  <si>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</si>
  <si>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</si>
  <si>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</si>
  <si>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</si>
  <si>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</si>
  <si>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</si>
  <si>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</si>
  <si>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</si>
  <si>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</si>
  <si>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</si>
  <si>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</si>
  <si>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</si>
  <si>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</si>
  <si>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</si>
  <si>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</si>
  <si>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</si>
  <si>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</si>
  <si>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</si>
  <si>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</si>
  <si>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</si>
  <si>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</si>
  <si>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</si>
  <si>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</si>
  <si>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</si>
  <si>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</si>
  <si>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</si>
  <si>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</si>
  <si>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</si>
  <si>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</si>
  <si>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</si>
  <si>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</si>
  <si>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</si>
  <si>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</si>
  <si>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</si>
  <si>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</si>
  <si>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</si>
  <si>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</si>
  <si>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</si>
  <si>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</si>
  <si>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</si>
  <si>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</si>
  <si>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</si>
  <si>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</si>
  <si>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</si>
  <si>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</si>
  <si>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</si>
  <si>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</si>
  <si>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</si>
  <si>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</si>
  <si>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</si>
  <si>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</si>
  <si>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</si>
  <si>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</si>
  <si>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</si>
  <si>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</si>
  <si>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</si>
  <si>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</si>
  <si>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</si>
  <si>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</si>
  <si>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</si>
  <si>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</si>
  <si>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</si>
  <si>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</si>
  <si>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</si>
  <si>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</si>
  <si>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</si>
  <si>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</si>
  <si>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</si>
  <si>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</si>
  <si>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</si>
  <si>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</si>
  <si>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</si>
  <si>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</si>
  <si>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</si>
  <si>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</si>
  <si>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</si>
  <si>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</si>
  <si>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</si>
  <si>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</si>
  <si>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</si>
  <si>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</si>
  <si>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</si>
  <si>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</si>
  <si>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</si>
  <si>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</si>
  <si>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</si>
  <si>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</si>
  <si>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</si>
  <si>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</si>
  <si>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</si>
  <si>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</si>
  <si>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</si>
  <si>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</si>
  <si>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</si>
  <si>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</si>
  <si>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</si>
  <si>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</si>
  <si>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</si>
  <si>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</si>
  <si>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</si>
  <si>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</si>
  <si>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</si>
  <si>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</si>
  <si>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</si>
  <si>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</si>
  <si>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</si>
  <si>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</si>
  <si>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</si>
  <si>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</si>
  <si>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</si>
  <si>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</si>
  <si>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</si>
  <si>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</si>
  <si>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</si>
  <si>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</si>
  <si>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</si>
  <si>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</si>
  <si>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</si>
  <si>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</si>
  <si>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</si>
  <si>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</si>
  <si>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</si>
  <si>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</si>
  <si>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</si>
  <si>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</si>
  <si>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</si>
  <si>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</si>
  <si>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</si>
  <si>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</si>
  <si>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</si>
  <si>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</si>
  <si>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</si>
  <si>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</si>
  <si>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</si>
  <si>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</si>
  <si>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</si>
  <si>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</si>
  <si>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</si>
  <si>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</si>
  <si>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</si>
  <si>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</si>
  <si>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</si>
  <si>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</si>
  <si>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</si>
  <si>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</si>
  <si>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</si>
  <si>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</si>
  <si>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</si>
  <si>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</si>
  <si>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</si>
  <si>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</si>
  <si>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</si>
  <si>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</si>
  <si>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</si>
  <si>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</si>
  <si>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</si>
  <si>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</si>
  <si>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</si>
  <si>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</si>
  <si>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</si>
  <si>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</si>
  <si>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</si>
  <si>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</si>
  <si>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</si>
  <si>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</si>
  <si>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</si>
  <si>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</si>
  <si>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</si>
  <si>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</si>
  <si>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</si>
  <si>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</si>
  <si>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</si>
  <si>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</si>
  <si>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</si>
  <si>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</si>
  <si>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</si>
  <si>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</si>
  <si>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</si>
  <si>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</si>
  <si>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</si>
  <si>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</si>
  <si>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</si>
  <si>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</si>
  <si>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</si>
  <si>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</si>
  <si>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</si>
  <si>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</si>
  <si>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</si>
  <si>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</si>
  <si>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</si>
  <si>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</si>
  <si>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</si>
  <si>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</si>
  <si>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</si>
  <si>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</si>
  <si>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</si>
  <si>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</si>
  <si>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</si>
  <si>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</si>
  <si>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</si>
  <si>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</si>
  <si>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</si>
  <si>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</si>
  <si>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</si>
  <si>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</si>
  <si>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</si>
  <si>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</si>
  <si>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</si>
  <si>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</si>
  <si>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</si>
  <si>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</si>
  <si>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</si>
  <si>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</si>
  <si>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</si>
  <si>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</si>
  <si>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</si>
  <si>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</si>
  <si>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</si>
  <si>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</si>
  <si>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</si>
  <si>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</si>
  <si>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</si>
  <si>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</si>
  <si>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</si>
  <si>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</si>
  <si>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</si>
  <si>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</si>
  <si>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</si>
  <si>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</si>
  <si>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</si>
  <si>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</si>
  <si>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</si>
  <si>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</si>
  <si>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</si>
  <si>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</si>
  <si>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</si>
  <si>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</si>
  <si>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</si>
  <si>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</si>
  <si>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</si>
  <si>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</si>
  <si>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</si>
  <si>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</si>
  <si>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</si>
  <si>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</si>
  <si>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</si>
  <si>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</si>
  <si>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</si>
  <si>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</si>
  <si>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</si>
  <si>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</si>
  <si>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</si>
  <si>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</si>
  <si>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</si>
  <si>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</si>
  <si>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</si>
  <si>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</si>
  <si>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</si>
  <si>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</si>
  <si>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</si>
  <si>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</si>
  <si>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</si>
  <si>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</si>
  <si>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</si>
  <si>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</si>
  <si>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</si>
  <si>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</si>
  <si>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</si>
  <si>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</si>
  <si>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</si>
  <si>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</si>
  <si>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</si>
  <si>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</si>
  <si>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</si>
  <si>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</si>
  <si>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</si>
  <si>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</si>
  <si>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</si>
  <si>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</si>
  <si>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</si>
  <si>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</si>
  <si>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</si>
  <si>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</si>
  <si>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</si>
  <si>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</si>
  <si>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</si>
  <si>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</si>
  <si>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</si>
  <si>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</si>
  <si>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</si>
  <si>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</si>
  <si>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</si>
  <si>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</si>
  <si>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</si>
  <si>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</si>
  <si>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</si>
  <si>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</si>
  <si>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</si>
  <si>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</si>
  <si>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</si>
  <si>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</si>
  <si>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</si>
  <si>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</si>
  <si>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</si>
  <si>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</si>
  <si>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</si>
  <si>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</si>
  <si>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</si>
  <si>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</si>
  <si>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</si>
  <si>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</si>
  <si>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</si>
  <si>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</si>
  <si>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</si>
  <si>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</si>
  <si>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</si>
  <si>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</si>
  <si>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</si>
  <si>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</si>
  <si>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</si>
  <si>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</si>
  <si>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</si>
  <si>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</si>
  <si>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</si>
  <si>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</si>
  <si>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</si>
  <si>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</si>
  <si>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</si>
  <si>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</si>
  <si>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</si>
  <si>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</si>
  <si>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</si>
  <si>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</si>
  <si>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</si>
  <si>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</si>
  <si>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</si>
  <si>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</si>
  <si>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</si>
  <si>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</si>
  <si>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</si>
  <si>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</si>
  <si>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</si>
  <si>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</si>
  <si>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</si>
  <si>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</si>
  <si>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</si>
  <si>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</si>
  <si>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</si>
  <si>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</si>
  <si>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</si>
  <si>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</si>
  <si>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</si>
  <si>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</si>
  <si>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</si>
  <si>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</si>
  <si>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</si>
  <si>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</si>
  <si>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</si>
  <si>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</si>
  <si>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</si>
  <si>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</si>
  <si>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</si>
  <si>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</si>
  <si>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</si>
  <si>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</si>
  <si>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</si>
  <si>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</si>
  <si>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</si>
  <si>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</si>
  <si>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</si>
  <si>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</si>
  <si>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</si>
  <si>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</si>
  <si>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</si>
  <si>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</si>
  <si>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</si>
  <si>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</si>
  <si>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</si>
  <si>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</si>
  <si>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</si>
  <si>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</si>
  <si>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</si>
  <si>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</si>
  <si>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</si>
  <si>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</si>
  <si>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</si>
  <si>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</si>
  <si>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</si>
  <si>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</si>
  <si>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</si>
  <si>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</si>
  <si>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</si>
  <si>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</si>
  <si>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</si>
  <si>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</si>
  <si>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</si>
  <si>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</si>
  <si>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</si>
  <si>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</si>
  <si>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</si>
  <si>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</si>
  <si>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</si>
  <si>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</si>
  <si>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</si>
  <si>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</si>
  <si>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</si>
  <si>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</si>
  <si>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</si>
  <si>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</si>
  <si>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</si>
  <si>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</si>
  <si>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</si>
  <si>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</si>
  <si>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</si>
  <si>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</si>
  <si>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</si>
  <si>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</si>
  <si>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</si>
  <si>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</si>
  <si>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</si>
  <si>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</si>
  <si>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</si>
  <si>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</si>
  <si>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</si>
  <si>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</si>
  <si>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</si>
  <si>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</si>
  <si>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</si>
  <si>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</si>
  <si>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</si>
  <si>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</si>
  <si>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</si>
  <si>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</si>
  <si>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</si>
  <si>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</si>
  <si>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</si>
  <si>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</si>
  <si>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</si>
  <si>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</si>
  <si>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</si>
  <si>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</si>
  <si>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</si>
  <si>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</si>
  <si>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</si>
  <si>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</si>
  <si>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</si>
  <si>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</si>
  <si>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</si>
  <si>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</si>
  <si>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</si>
  <si>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</si>
  <si>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</si>
  <si>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</si>
  <si>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</si>
  <si>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</si>
  <si>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</si>
  <si>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</si>
  <si>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</si>
  <si>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</si>
  <si>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</si>
  <si>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</si>
  <si>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</si>
  <si>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</si>
  <si>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</si>
  <si>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</si>
  <si>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</si>
  <si>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</si>
  <si>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</si>
  <si>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</si>
  <si>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</si>
  <si>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</si>
  <si>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</si>
  <si>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</si>
  <si>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</si>
  <si>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</si>
  <si>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</si>
  <si>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</si>
  <si>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</si>
  <si>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</si>
  <si>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</si>
  <si>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</si>
  <si>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</si>
  <si>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</si>
  <si>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</si>
  <si>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</si>
  <si>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</si>
  <si>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</si>
  <si>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</si>
  <si>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</si>
  <si>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</si>
  <si>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</si>
  <si>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</si>
  <si>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</si>
  <si>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</si>
  <si>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</si>
  <si>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</si>
  <si>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</si>
  <si>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</si>
  <si>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</si>
  <si>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</si>
  <si>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</si>
  <si>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</si>
  <si>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</si>
  <si>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</si>
  <si>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</si>
  <si>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</si>
  <si>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</si>
  <si>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</si>
  <si>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</si>
  <si>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</si>
  <si>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</si>
  <si>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</si>
  <si>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</si>
  <si>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</si>
  <si>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</si>
  <si>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</si>
  <si>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</si>
  <si>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</si>
  <si>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</si>
  <si>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</si>
  <si>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</si>
  <si>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</si>
  <si>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</si>
  <si>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</si>
  <si>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</si>
  <si>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</si>
  <si>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</si>
  <si>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</si>
  <si>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</si>
  <si>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</si>
  <si>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</si>
  <si>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</si>
  <si>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</si>
  <si>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</si>
  <si>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</si>
  <si>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</si>
  <si>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</si>
  <si>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</si>
  <si>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</si>
  <si>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</si>
  <si>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</si>
  <si>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</si>
  <si>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</si>
  <si>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</si>
  <si>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</si>
  <si>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</si>
  <si>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</si>
  <si>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</si>
  <si>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</si>
  <si>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</si>
  <si>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</si>
  <si>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</si>
  <si>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</si>
  <si>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</si>
  <si>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</si>
  <si>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</si>
  <si>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</si>
  <si>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</si>
  <si>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</si>
  <si>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</si>
  <si>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</si>
  <si>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</si>
  <si>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</si>
  <si>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</si>
  <si>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</si>
  <si>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</si>
  <si>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</si>
  <si>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</si>
  <si>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</si>
  <si>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</si>
  <si>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</si>
  <si>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</si>
  <si>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</si>
  <si>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</si>
  <si>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</si>
  <si>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</si>
  <si>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</si>
  <si>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</si>
  <si>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</si>
  <si>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</si>
  <si>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</si>
  <si>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</si>
  <si>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</si>
  <si>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</si>
  <si>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</si>
  <si>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</si>
  <si>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</si>
  <si>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</si>
  <si>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</si>
  <si>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</si>
  <si>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</si>
  <si>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</si>
  <si>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</si>
  <si>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</si>
  <si>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</si>
  <si>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</si>
  <si>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</si>
  <si>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</si>
  <si>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</si>
  <si>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</si>
  <si>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</si>
  <si>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</si>
  <si>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</si>
  <si>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</si>
  <si>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</si>
  <si>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</si>
  <si>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</si>
  <si>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</si>
  <si>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</si>
  <si>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</si>
  <si>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</si>
  <si>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</si>
  <si>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</si>
  <si>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</si>
  <si>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</si>
  <si>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</si>
  <si>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</si>
  <si>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</si>
  <si>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</si>
  <si>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</si>
  <si>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</si>
  <si>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</si>
  <si>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</si>
  <si>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</si>
  <si>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</si>
  <si>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</si>
  <si>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</si>
  <si>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</si>
  <si>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</si>
  <si>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</si>
  <si>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</si>
  <si>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</si>
  <si>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</si>
  <si>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</si>
  <si>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</si>
  <si>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</si>
  <si>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</si>
  <si>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</si>
  <si>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</si>
  <si>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</si>
  <si>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</si>
  <si>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</si>
  <si>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</si>
  <si>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</si>
  <si>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</si>
  <si>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</si>
  <si>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</si>
  <si>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</si>
  <si>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</si>
  <si>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</si>
  <si>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</si>
  <si>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</si>
  <si>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</si>
  <si>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</si>
  <si>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</si>
  <si>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</si>
  <si>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</si>
  <si>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</si>
  <si>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</si>
  <si>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</si>
  <si>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</si>
  <si>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</si>
  <si>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</si>
  <si>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</si>
  <si>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</si>
  <si>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</si>
  <si>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</si>
  <si>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</si>
  <si>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</si>
  <si>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</si>
  <si>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</si>
  <si>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</si>
  <si>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</si>
  <si>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</si>
  <si>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</si>
  <si>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</si>
  <si>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</si>
  <si>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</si>
  <si>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</si>
  <si>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</si>
  <si>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</si>
  <si>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</si>
  <si>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</si>
  <si>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</si>
  <si>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</si>
  <si>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</si>
  <si>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</si>
  <si>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</si>
  <si>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</si>
  <si>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</si>
  <si>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</si>
  <si>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</si>
  <si>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</si>
  <si>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</si>
  <si>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</si>
  <si>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</si>
  <si>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</si>
  <si>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</si>
  <si>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</si>
  <si>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</si>
  <si>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</si>
  <si>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</si>
  <si>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</si>
  <si>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</si>
  <si>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</si>
  <si>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</si>
  <si>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</si>
  <si>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</si>
  <si>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</si>
  <si>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</si>
  <si>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</si>
  <si>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</si>
  <si>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</si>
  <si>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</si>
  <si>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</si>
  <si>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</si>
  <si>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</si>
  <si>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</si>
  <si>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</si>
  <si>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</si>
  <si>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</si>
  <si>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</si>
  <si>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</si>
  <si>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</si>
  <si>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</si>
  <si>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</si>
  <si>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</si>
  <si>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</si>
  <si>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</si>
  <si>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</si>
  <si>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</si>
  <si>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</si>
  <si>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</si>
  <si>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</si>
  <si>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</si>
  <si>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</si>
  <si>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</si>
  <si>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</si>
  <si>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</si>
  <si>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</si>
  <si>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</si>
  <si>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</si>
  <si>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</si>
  <si>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</si>
  <si>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</si>
  <si>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</si>
  <si>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</si>
  <si>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</si>
  <si>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</si>
  <si>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</si>
  <si>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</si>
  <si>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</si>
  <si>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</si>
  <si>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</si>
  <si>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</si>
  <si>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</si>
  <si>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</si>
  <si>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</si>
  <si>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</si>
  <si>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</si>
  <si>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</si>
  <si>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</si>
  <si>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</si>
  <si>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</si>
  <si>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</si>
  <si>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</si>
  <si>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</si>
  <si>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</si>
  <si>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</si>
  <si>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</si>
  <si>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</si>
  <si>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</si>
  <si>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</si>
  <si>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</si>
  <si>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</si>
  <si>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</si>
  <si>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</si>
  <si>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</si>
  <si>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</si>
  <si>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</si>
  <si>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</si>
  <si>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</si>
  <si>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</si>
  <si>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</si>
  <si>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</si>
  <si>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</si>
  <si>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</si>
  <si>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</si>
  <si>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</si>
  <si>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</si>
  <si>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</si>
  <si>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</si>
  <si>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</si>
  <si>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</si>
  <si>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</si>
  <si>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</si>
  <si>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</si>
  <si>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</si>
  <si>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</si>
  <si>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</si>
  <si>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</si>
  <si>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</si>
  <si>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</si>
  <si>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</si>
  <si>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</si>
  <si>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</si>
  <si>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</si>
  <si>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</si>
  <si>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</si>
  <si>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</si>
  <si>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</si>
  <si>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</si>
  <si>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</si>
  <si>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</si>
  <si>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</si>
  <si>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</si>
  <si>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</si>
  <si>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</si>
  <si>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</si>
  <si>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</si>
  <si>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</si>
  <si>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</si>
  <si>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</si>
  <si>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</si>
  <si>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</si>
  <si>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</si>
  <si>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</si>
  <si>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</si>
  <si>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</si>
  <si>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</si>
  <si>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</si>
  <si>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</si>
  <si>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</si>
  <si>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</si>
  <si>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</si>
  <si>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</si>
  <si>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</si>
  <si>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</si>
  <si>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</si>
  <si>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</si>
  <si>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</si>
  <si>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</si>
  <si>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</si>
  <si>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</si>
  <si>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</si>
  <si>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</si>
  <si>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</si>
  <si>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</si>
  <si>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</si>
  <si>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</si>
  <si>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</si>
  <si>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</si>
  <si>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</si>
  <si>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</si>
  <si>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</si>
  <si>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</si>
  <si>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</si>
  <si>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</si>
  <si>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</si>
  <si>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</si>
  <si>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</si>
  <si>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</si>
  <si>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</si>
  <si>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</si>
  <si>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</si>
  <si>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</si>
  <si>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</si>
  <si>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</si>
  <si>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</si>
  <si>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</si>
  <si>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</si>
  <si>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</si>
  <si>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</si>
  <si>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</si>
  <si>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</si>
  <si>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</si>
  <si>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</si>
  <si>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</si>
  <si>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</si>
  <si>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</si>
  <si>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</si>
  <si>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</si>
  <si>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</si>
  <si>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</si>
  <si>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</si>
  <si>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</si>
  <si>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</si>
  <si>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</si>
  <si>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</si>
  <si>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</si>
  <si>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</si>
  <si>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</si>
  <si>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</si>
  <si>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</si>
  <si>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</si>
  <si>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</si>
  <si>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</si>
  <si>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</si>
  <si>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</si>
  <si>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</si>
  <si>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</si>
  <si>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</si>
  <si>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</si>
  <si>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</si>
  <si>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</si>
  <si>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</si>
  <si>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</si>
  <si>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</si>
  <si>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</si>
  <si>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</si>
  <si>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</si>
  <si>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</si>
  <si>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</si>
  <si>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</si>
  <si>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</si>
  <si>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</si>
  <si>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</si>
  <si>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</si>
  <si>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</si>
  <si>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</si>
  <si>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</si>
  <si>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</si>
  <si>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</si>
  <si>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</si>
  <si>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</si>
  <si>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</si>
  <si>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</si>
  <si>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</si>
  <si>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</si>
  <si>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</si>
  <si>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</si>
  <si>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</si>
  <si>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</si>
  <si>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</si>
  <si>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</si>
  <si>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</si>
  <si>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</si>
  <si>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</si>
  <si>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</si>
  <si>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</si>
  <si>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</si>
  <si>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</si>
  <si>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</si>
  <si>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</si>
  <si>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</si>
  <si>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</si>
  <si>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</si>
  <si>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</si>
  <si>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</si>
  <si>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</si>
  <si>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</si>
  <si>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</si>
  <si>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</si>
  <si>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</si>
  <si>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</si>
  <si>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</si>
  <si>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</si>
  <si>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</si>
  <si>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</si>
  <si>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</si>
  <si>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</si>
  <si>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</si>
  <si>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</si>
  <si>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</si>
  <si>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</si>
  <si>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</si>
  <si>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</si>
  <si>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</si>
  <si>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</si>
  <si>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</si>
  <si>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</si>
  <si>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</si>
  <si>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</si>
  <si>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</si>
  <si>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</si>
  <si>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</si>
  <si>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</si>
  <si>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</si>
  <si>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</si>
  <si>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</si>
  <si>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</si>
  <si>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</si>
  <si>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</si>
  <si>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</si>
  <si>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</si>
  <si>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</si>
  <si>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</si>
  <si>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</si>
  <si>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</si>
  <si>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</si>
  <si>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</si>
  <si>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</si>
  <si>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</si>
  <si>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</si>
  <si>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</si>
  <si>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</si>
  <si>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</si>
  <si>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</si>
  <si>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</si>
  <si>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</si>
  <si>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</si>
  <si>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</si>
  <si>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</si>
  <si>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</si>
  <si>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</si>
  <si>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</si>
  <si>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</si>
  <si>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</si>
  <si>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</si>
  <si>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</si>
  <si>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</si>
  <si>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</si>
  <si>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</si>
  <si>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</si>
  <si>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</si>
  <si>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</si>
  <si>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</si>
  <si>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</si>
  <si>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</si>
  <si>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</si>
  <si>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</si>
  <si>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</si>
  <si>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</si>
  <si>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</si>
  <si>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</si>
  <si>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</si>
  <si>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</si>
  <si>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</si>
  <si>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</si>
  <si>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</si>
  <si>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</si>
  <si>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</si>
  <si>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</si>
  <si>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</si>
  <si>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</si>
  <si>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</si>
  <si>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</si>
  <si>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</si>
  <si>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</si>
  <si>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</si>
  <si>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</si>
  <si>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</si>
  <si>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</si>
  <si>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</si>
  <si>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</si>
  <si>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</si>
  <si>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</si>
  <si>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</si>
  <si>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</si>
  <si>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</si>
  <si>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</si>
  <si>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</si>
  <si>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</si>
  <si>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</si>
  <si>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</si>
  <si>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</si>
  <si>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</si>
  <si>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</si>
  <si>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</si>
  <si>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</si>
  <si>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</si>
  <si>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</si>
  <si>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</si>
  <si>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</si>
  <si>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</si>
  <si>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</si>
  <si>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</si>
  <si>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</si>
  <si>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</si>
  <si>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</si>
  <si>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</si>
  <si>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</si>
  <si>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</si>
  <si>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</si>
  <si>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</si>
  <si>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</si>
  <si>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</si>
  <si>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</si>
  <si>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</si>
  <si>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</si>
  <si>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</si>
  <si>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</si>
  <si>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</si>
  <si>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</si>
  <si>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</si>
  <si>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</si>
  <si>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</si>
  <si>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</si>
  <si>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</si>
  <si>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</si>
  <si>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</si>
  <si>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</si>
  <si>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</si>
  <si>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</si>
  <si>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</si>
  <si>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</si>
  <si>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</si>
  <si>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</si>
  <si>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</si>
  <si>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</si>
  <si>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</si>
  <si>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</si>
  <si>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</si>
  <si>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</si>
  <si>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</si>
  <si>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</si>
  <si>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</si>
  <si>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</si>
  <si>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</si>
  <si>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</si>
  <si>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</si>
  <si>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</si>
  <si>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</si>
  <si>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</si>
  <si>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</si>
  <si>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</si>
  <si>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</si>
  <si>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</si>
  <si>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</si>
  <si>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</si>
  <si>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</si>
  <si>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</si>
  <si>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</si>
  <si>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</si>
  <si>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</si>
  <si>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</si>
  <si>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</si>
  <si>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</si>
  <si>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</si>
  <si>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</si>
  <si>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</si>
  <si>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</si>
  <si>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</si>
  <si>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</si>
  <si>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</si>
  <si>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</si>
  <si>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</si>
  <si>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</si>
  <si>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</si>
  <si>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</si>
  <si>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</si>
  <si>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</si>
  <si>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</si>
  <si>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</si>
  <si>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</si>
  <si>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</si>
  <si>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</si>
  <si>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</si>
  <si>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</si>
  <si>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</si>
  <si>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</si>
  <si>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</si>
  <si>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</si>
  <si>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</si>
  <si>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</si>
  <si>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</si>
  <si>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</si>
  <si>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</si>
  <si>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</si>
  <si>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</si>
  <si>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</si>
  <si>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</si>
  <si>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</si>
  <si>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</si>
  <si>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</si>
  <si>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</si>
  <si>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</si>
  <si>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</si>
  <si>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</si>
  <si>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</si>
  <si>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</si>
  <si>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</si>
  <si>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</si>
  <si>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</si>
  <si>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</si>
  <si>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</si>
  <si>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</si>
  <si>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</si>
  <si>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</si>
  <si>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</si>
  <si>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</si>
  <si>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</si>
  <si>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</si>
  <si>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</si>
  <si>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</si>
  <si>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</si>
  <si>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</si>
  <si>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</si>
  <si>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</si>
  <si>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</si>
  <si>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</si>
  <si>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</si>
  <si>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</si>
  <si>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</si>
  <si>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</si>
  <si>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</si>
  <si>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</si>
  <si>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</si>
  <si>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</si>
  <si>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</si>
  <si>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</si>
  <si>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</si>
  <si>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</si>
  <si>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</si>
  <si>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</si>
  <si>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</si>
  <si>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</si>
  <si>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</si>
  <si>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</si>
  <si>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</si>
  <si>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</si>
  <si>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</si>
  <si>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</si>
  <si>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</si>
  <si>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</si>
  <si>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</si>
  <si>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</si>
  <si>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</si>
  <si>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</si>
  <si>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</si>
  <si>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</si>
  <si>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</si>
  <si>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</si>
  <si>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</si>
  <si>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</si>
  <si>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</si>
  <si>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</si>
  <si>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</si>
  <si>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</si>
  <si>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</si>
  <si>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</si>
  <si>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</si>
  <si>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</si>
  <si>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</si>
  <si>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</si>
  <si>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</si>
  <si>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</si>
  <si>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</si>
  <si>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</si>
  <si>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</si>
  <si>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</si>
  <si>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</si>
  <si>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</si>
  <si>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</si>
  <si>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</si>
  <si>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</si>
  <si>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</si>
  <si>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</si>
  <si>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</si>
  <si>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</si>
  <si>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</si>
  <si>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</si>
  <si>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</si>
  <si>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</si>
  <si>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</si>
  <si>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</si>
  <si>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</si>
  <si>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</si>
  <si>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</si>
  <si>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</si>
  <si>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</si>
  <si>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</si>
  <si>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</si>
  <si>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</si>
  <si>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</si>
  <si>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</si>
  <si>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</si>
  <si>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</si>
  <si>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</si>
  <si>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</si>
  <si>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</si>
  <si>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</si>
  <si>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</si>
  <si>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</si>
  <si>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</si>
  <si>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</si>
  <si>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</si>
  <si>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</si>
  <si>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</si>
  <si>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</si>
  <si>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</si>
  <si>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</si>
  <si>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</si>
  <si>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</si>
  <si>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</si>
  <si>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</si>
  <si>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</si>
  <si>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</si>
  <si>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</si>
  <si>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</si>
  <si>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</si>
  <si>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</si>
  <si>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</si>
  <si>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</si>
  <si>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</si>
  <si>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</si>
  <si>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</si>
  <si>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</si>
  <si>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</si>
  <si>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</si>
  <si>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</si>
  <si>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</si>
  <si>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</si>
  <si>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</si>
  <si>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</si>
  <si>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</si>
  <si>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</si>
  <si>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</si>
  <si>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</si>
  <si>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</si>
  <si>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</si>
  <si>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</si>
  <si>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</si>
  <si>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</si>
  <si>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</si>
  <si>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</si>
  <si>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</si>
  <si>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</si>
  <si>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</si>
  <si>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</si>
  <si>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</si>
  <si>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</si>
  <si>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</si>
  <si>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</si>
  <si>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</si>
  <si>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</si>
  <si>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</si>
  <si>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</si>
  <si>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</si>
  <si>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</si>
  <si>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</si>
  <si>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</si>
  <si>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</si>
  <si>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</si>
  <si>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</si>
  <si>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</si>
  <si>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</si>
  <si>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</si>
  <si>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</si>
  <si>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</si>
  <si>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</si>
  <si>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</si>
  <si>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</si>
  <si>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</si>
  <si>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</si>
  <si>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</si>
  <si>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</si>
  <si>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</si>
  <si>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</si>
  <si>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</si>
  <si>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</si>
  <si>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</si>
  <si>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</si>
  <si>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</si>
  <si>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</si>
  <si>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</si>
  <si>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</si>
  <si>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</si>
  <si>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</si>
  <si>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</si>
  <si>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</si>
  <si>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</si>
  <si>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</si>
  <si>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</si>
  <si>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</si>
  <si>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</si>
  <si>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</si>
  <si>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</si>
  <si>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</si>
  <si>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</si>
  <si>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</si>
  <si>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</si>
  <si>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</si>
  <si>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</si>
  <si>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</si>
  <si>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</si>
  <si>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</si>
  <si>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</si>
  <si>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</si>
  <si>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</si>
  <si>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</si>
  <si>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</si>
  <si>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</si>
  <si>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</si>
  <si>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</si>
  <si>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</si>
  <si>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</si>
  <si>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</si>
  <si>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</si>
  <si>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</si>
  <si>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</si>
  <si>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</si>
  <si>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</si>
  <si>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</si>
  <si>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</si>
  <si>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</si>
  <si>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</si>
  <si>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</si>
  <si>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</si>
  <si>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</si>
  <si>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</si>
  <si>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</si>
  <si>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</si>
  <si>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</si>
  <si>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</si>
  <si>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</si>
  <si>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</si>
  <si>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</si>
  <si>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</si>
  <si>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</si>
  <si>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</si>
  <si>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</si>
  <si>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</si>
  <si>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</si>
  <si>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</si>
  <si>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</si>
  <si>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</si>
  <si>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</si>
  <si>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</si>
  <si>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</si>
  <si>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</si>
  <si>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</si>
  <si>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</si>
  <si>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</si>
  <si>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</si>
  <si>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</si>
  <si>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</si>
  <si>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</si>
  <si>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</si>
  <si>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</si>
  <si>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</si>
  <si>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</si>
  <si>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</si>
  <si>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</si>
  <si>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</si>
  <si>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</si>
  <si>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</si>
  <si>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</si>
  <si>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</si>
  <si>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</si>
  <si>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</si>
  <si>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</si>
  <si>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</si>
  <si>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</si>
  <si>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</si>
  <si>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</si>
  <si>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</si>
  <si>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</si>
  <si>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</si>
  <si>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</si>
  <si>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</si>
  <si>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</si>
  <si>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</si>
  <si>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</si>
  <si>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</si>
  <si>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</si>
  <si>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</si>
  <si>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</si>
  <si>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</si>
  <si>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</si>
  <si>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</si>
  <si>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</si>
  <si>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</si>
  <si>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</si>
  <si>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</si>
  <si>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</si>
  <si>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</si>
  <si>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</si>
  <si>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</si>
  <si>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</si>
  <si>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</si>
  <si>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</si>
  <si>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</si>
  <si>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</si>
  <si>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</si>
  <si>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</si>
  <si>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</si>
  <si>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</si>
  <si>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</si>
  <si>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</si>
  <si>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</si>
  <si>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</si>
  <si>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</si>
  <si>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</si>
  <si>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</si>
  <si>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</si>
  <si>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</si>
  <si>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</si>
  <si>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</si>
  <si>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</si>
  <si>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</si>
  <si>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</si>
  <si>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</si>
  <si>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</si>
  <si>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</si>
  <si>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</si>
  <si>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</si>
  <si>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</si>
  <si>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</si>
  <si>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</si>
  <si>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</si>
  <si>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</si>
  <si>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</si>
  <si>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</si>
  <si>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</si>
  <si>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</si>
  <si>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</si>
  <si>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</si>
  <si>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</si>
  <si>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</si>
  <si>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</si>
  <si>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</si>
  <si>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</si>
  <si>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</si>
  <si>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</si>
  <si>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</si>
  <si>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</si>
  <si>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</si>
  <si>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</si>
  <si>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</si>
  <si>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</si>
  <si>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</si>
  <si>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</si>
  <si>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</si>
  <si>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</si>
  <si>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</si>
  <si>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</si>
  <si>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</si>
  <si>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</si>
  <si>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</si>
  <si>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</si>
  <si>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</si>
  <si>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</si>
  <si>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</si>
  <si>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</si>
  <si>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</si>
  <si>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</si>
  <si>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</si>
  <si>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</si>
  <si>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</si>
  <si>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</si>
  <si>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</si>
  <si>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</si>
  <si>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</si>
  <si>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</si>
  <si>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</si>
  <si>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</si>
  <si>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</si>
  <si>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</si>
  <si>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</si>
  <si>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</si>
  <si>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</si>
  <si>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</si>
  <si>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</si>
  <si>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</si>
  <si>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</si>
  <si>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</si>
  <si>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</si>
  <si>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</si>
  <si>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</si>
  <si>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</si>
  <si>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</si>
  <si>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</si>
  <si>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</si>
  <si>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</si>
  <si>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</si>
  <si>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</si>
  <si>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</si>
  <si>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</si>
  <si>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</si>
  <si>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</si>
  <si>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</si>
  <si>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</si>
  <si>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</si>
  <si>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</si>
  <si>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</si>
  <si>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</si>
  <si>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</si>
  <si>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</si>
  <si>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</si>
  <si>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</si>
  <si>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</si>
  <si>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</si>
  <si>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</si>
  <si>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</si>
  <si>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</si>
  <si>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</si>
  <si>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</si>
  <si>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</si>
  <si>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</si>
  <si>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</si>
  <si>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</si>
  <si>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</si>
  <si>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</si>
  <si>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</si>
  <si>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</si>
  <si>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</si>
  <si>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</si>
  <si>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</si>
  <si>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</si>
  <si>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</si>
  <si>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</si>
  <si>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</si>
  <si>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</si>
  <si>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</si>
  <si>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</si>
  <si>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</si>
  <si>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</si>
  <si>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</si>
  <si>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</si>
  <si>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</si>
  <si>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</si>
  <si>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</si>
  <si>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</si>
  <si>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</si>
  <si>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</si>
  <si>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</si>
  <si>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</si>
  <si>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</si>
  <si>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</si>
  <si>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</si>
  <si>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</si>
  <si>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</si>
  <si>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</si>
  <si>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</si>
  <si>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</si>
  <si>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</si>
  <si>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</si>
  <si>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</si>
  <si>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</si>
  <si>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</si>
  <si>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</si>
  <si>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</si>
  <si>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</si>
  <si>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</si>
  <si>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</si>
  <si>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</si>
  <si>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</si>
  <si>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</si>
  <si>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</si>
  <si>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</si>
  <si>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</si>
  <si>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</si>
  <si>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</si>
  <si>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</si>
  <si>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</si>
  <si>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</si>
  <si>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</si>
  <si>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</si>
  <si>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</si>
  <si>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</si>
  <si>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</si>
  <si>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</si>
  <si>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</si>
  <si>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</si>
  <si>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</si>
  <si>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</si>
  <si>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</si>
  <si>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</si>
  <si>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</si>
  <si>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</si>
  <si>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</si>
  <si>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</si>
  <si>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</si>
  <si>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</si>
  <si>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</si>
  <si>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</si>
  <si>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</si>
  <si>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</si>
  <si>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</si>
  <si>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</si>
  <si>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</si>
  <si>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</si>
  <si>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</si>
  <si>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</si>
  <si>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</si>
  <si>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</si>
  <si>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</si>
  <si>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</si>
  <si>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</si>
  <si>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</si>
  <si>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</si>
  <si>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</si>
  <si>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</si>
  <si>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</si>
  <si>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</si>
  <si>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</si>
  <si>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</si>
  <si>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</si>
  <si>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</si>
  <si>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</si>
  <si>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</si>
  <si>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</si>
  <si>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</si>
  <si>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</si>
  <si>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</si>
  <si>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</si>
  <si>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</si>
  <si>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</si>
  <si>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</si>
  <si>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</si>
  <si>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</si>
  <si>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</si>
  <si>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</si>
  <si>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</si>
  <si>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</si>
  <si>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</si>
  <si>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</si>
  <si>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</si>
  <si>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</si>
  <si>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</si>
  <si>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</si>
  <si>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</si>
  <si>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</si>
  <si>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</si>
  <si>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</si>
  <si>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</si>
  <si>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</si>
  <si>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</si>
  <si>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</si>
  <si>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</si>
  <si>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</si>
  <si>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</si>
  <si>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</si>
  <si>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</si>
  <si>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</si>
  <si>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</si>
  <si>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</si>
  <si>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</si>
  <si>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</si>
  <si>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</si>
  <si>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</si>
  <si>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</si>
  <si>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</si>
  <si>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</si>
  <si>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</si>
  <si>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</si>
  <si>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</si>
  <si>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</si>
  <si>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</si>
  <si>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</si>
  <si>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</si>
  <si>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</si>
  <si>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</si>
  <si>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</si>
  <si>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</si>
  <si>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</si>
  <si>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</si>
  <si>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</si>
  <si>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</si>
  <si>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</si>
  <si>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</si>
  <si>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</si>
  <si>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</si>
  <si>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</si>
  <si>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</si>
  <si>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</si>
  <si>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</si>
  <si>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</si>
  <si>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</si>
  <si>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</si>
  <si>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</si>
  <si>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</si>
  <si>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</si>
  <si>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</si>
  <si>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</si>
  <si>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</si>
  <si>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</si>
  <si>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</si>
  <si>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</si>
  <si>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</si>
  <si>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</si>
  <si>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</si>
  <si>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</si>
  <si>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</si>
  <si>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</si>
  <si>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</si>
  <si>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</si>
  <si>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</si>
  <si>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</si>
  <si>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</si>
  <si>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</si>
  <si>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</si>
  <si>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</si>
  <si>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</si>
  <si>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</si>
  <si>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</si>
  <si>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</si>
  <si>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</si>
  <si>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</si>
  <si>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</si>
  <si>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</si>
  <si>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</si>
  <si>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</si>
  <si>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</si>
  <si>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</si>
  <si>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</si>
  <si>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</si>
  <si>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</si>
  <si>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</si>
  <si>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</si>
  <si>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</si>
  <si>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</si>
  <si>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</si>
  <si>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</si>
  <si>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</si>
  <si>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</si>
  <si>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</si>
  <si>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</si>
  <si>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</si>
  <si>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</si>
  <si>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</si>
  <si>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</si>
  <si>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</si>
  <si>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</si>
  <si>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</si>
  <si>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</si>
  <si>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</si>
  <si>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</si>
  <si>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</si>
  <si>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</si>
  <si>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</si>
  <si>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</si>
  <si>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</si>
  <si>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</si>
  <si>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</si>
  <si>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</si>
  <si>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</si>
  <si>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</si>
  <si>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</si>
  <si>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</si>
  <si>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</si>
  <si>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</si>
  <si>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</si>
  <si>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</si>
  <si>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</si>
  <si>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</si>
  <si>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</si>
  <si>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</si>
  <si>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</si>
  <si>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</si>
  <si>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</si>
  <si>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</si>
  <si>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</si>
  <si>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</si>
  <si>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</si>
  <si>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</si>
  <si>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</si>
  <si>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</si>
  <si>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</si>
  <si>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</si>
  <si>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</si>
  <si>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</si>
  <si>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</si>
  <si>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</si>
  <si>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</si>
  <si>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</si>
  <si>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</si>
  <si>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</si>
  <si>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</si>
  <si>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</si>
  <si>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</si>
  <si>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</si>
  <si>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</si>
  <si>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</si>
  <si>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</si>
  <si>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</si>
  <si>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</si>
  <si>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</si>
  <si>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</si>
  <si>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</si>
  <si>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</si>
  <si>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</si>
  <si>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</si>
  <si>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</si>
  <si>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</si>
  <si>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</si>
  <si>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</si>
  <si>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</si>
  <si>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</si>
  <si>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</si>
  <si>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</si>
  <si>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</si>
  <si>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</si>
  <si>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</si>
  <si>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</si>
  <si>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</si>
  <si>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</si>
  <si>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</si>
  <si>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</si>
  <si>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</si>
  <si>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</si>
  <si>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</si>
  <si>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</si>
  <si>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</si>
  <si>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</si>
  <si>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</si>
  <si>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</si>
  <si>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</si>
  <si>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</si>
  <si>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</si>
  <si>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</si>
  <si>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</si>
  <si>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</si>
  <si>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</si>
  <si>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</si>
  <si>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</si>
  <si>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</si>
  <si>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</si>
  <si>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</si>
  <si>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</si>
  <si>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</si>
  <si>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</si>
  <si>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</si>
  <si>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</si>
  <si>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</si>
  <si>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</si>
  <si>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</si>
  <si>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</si>
  <si>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</si>
  <si>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</si>
  <si>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</si>
  <si>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</si>
  <si>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</si>
  <si>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</si>
  <si>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</si>
  <si>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</si>
  <si>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</si>
  <si>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</si>
  <si>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</si>
  <si>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</si>
  <si>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</si>
  <si>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</si>
  <si>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</si>
  <si>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</si>
  <si>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</si>
  <si>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</si>
  <si>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</si>
  <si>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</si>
  <si>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</si>
  <si>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</si>
  <si>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</si>
  <si>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</si>
  <si>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</si>
  <si>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</si>
  <si>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</si>
  <si>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</si>
  <si>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</si>
  <si>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</si>
  <si>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</si>
  <si>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</si>
  <si>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</si>
  <si>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</si>
  <si>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</si>
  <si>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</si>
  <si>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</si>
  <si>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</si>
  <si>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</si>
  <si>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</si>
  <si>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</si>
  <si>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</si>
  <si>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</si>
  <si>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</si>
  <si>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</si>
  <si>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</si>
  <si>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</si>
  <si>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</si>
  <si>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</si>
  <si>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</si>
  <si>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</si>
  <si>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</si>
  <si>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</si>
  <si>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</si>
  <si>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</si>
  <si>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</si>
  <si>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</si>
  <si>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</si>
  <si>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</si>
  <si>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</si>
  <si>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</si>
  <si>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</si>
  <si>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</si>
  <si>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</si>
  <si>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</si>
  <si>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</si>
  <si>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</si>
  <si>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</si>
  <si>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</si>
  <si>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</si>
  <si>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</si>
  <si>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</si>
  <si>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</si>
  <si>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</si>
  <si>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</si>
  <si>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</si>
  <si>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</si>
  <si>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</si>
  <si>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</si>
  <si>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</si>
  <si>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</si>
  <si>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</si>
  <si>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</si>
  <si>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</si>
  <si>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</si>
  <si>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</si>
  <si>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</si>
  <si>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</si>
  <si>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</si>
  <si>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</si>
  <si>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</si>
  <si>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</si>
  <si>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</si>
  <si>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</si>
  <si>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</si>
  <si>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</si>
  <si>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</si>
  <si>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</si>
  <si>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</si>
  <si>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</si>
  <si>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</si>
  <si>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</si>
  <si>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</si>
  <si>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</si>
  <si>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</si>
  <si>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</si>
  <si>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</si>
  <si>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</si>
  <si>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</si>
  <si>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</si>
  <si>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</si>
  <si>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</si>
  <si>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</si>
  <si>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</si>
  <si>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</si>
  <si>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</si>
  <si>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</si>
  <si>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</si>
  <si>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</si>
  <si>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</si>
  <si>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</si>
  <si>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</si>
  <si>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</si>
  <si>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</si>
  <si>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</si>
  <si>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</si>
  <si>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</si>
  <si>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</si>
  <si>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</si>
  <si>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</si>
  <si>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</si>
  <si>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</si>
  <si>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</si>
  <si>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</si>
  <si>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</si>
  <si>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</si>
  <si>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</si>
  <si>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</si>
  <si>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</si>
  <si>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</si>
  <si>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</si>
  <si>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</si>
  <si>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</si>
  <si>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</si>
  <si>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</si>
  <si>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</si>
  <si>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</si>
  <si>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</si>
  <si>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</si>
  <si>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</si>
  <si>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</si>
  <si>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</si>
  <si>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</si>
  <si>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</si>
  <si>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</si>
  <si>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</si>
  <si>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</si>
  <si>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</si>
  <si>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</si>
  <si>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</si>
  <si>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</si>
  <si>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</si>
  <si>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</si>
  <si>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</si>
  <si>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</si>
  <si>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</si>
  <si>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</si>
  <si>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</si>
  <si>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</si>
  <si>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</si>
  <si>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</si>
  <si>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</si>
  <si>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</si>
  <si>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</si>
  <si>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</si>
  <si>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</si>
  <si>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</si>
  <si>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</si>
  <si>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</si>
  <si>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</si>
  <si>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</si>
  <si>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</si>
  <si>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</si>
  <si>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</si>
  <si>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</si>
  <si>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</si>
  <si>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</si>
  <si>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</si>
  <si>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</si>
  <si>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</si>
  <si>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</si>
  <si>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</si>
  <si>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</si>
  <si>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</si>
  <si>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</si>
  <si>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</si>
  <si>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</si>
  <si>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</si>
  <si>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</si>
  <si>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</si>
  <si>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</si>
  <si>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</si>
  <si>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</si>
  <si>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</si>
  <si>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</si>
  <si>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</si>
  <si>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</si>
  <si>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</si>
  <si>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</si>
  <si>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</si>
  <si>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</si>
  <si>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</si>
  <si>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</si>
  <si>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</si>
  <si>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</si>
  <si>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</si>
  <si>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</si>
  <si>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</si>
  <si>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</si>
  <si>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</si>
  <si>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</si>
  <si>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</si>
  <si>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</si>
  <si>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</si>
  <si>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</si>
  <si>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</si>
  <si>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</si>
  <si>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</si>
  <si>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</si>
  <si>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</si>
  <si>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</si>
  <si>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</si>
  <si>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</si>
  <si>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</si>
  <si>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</si>
  <si>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</si>
  <si>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</si>
  <si>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</si>
  <si>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</si>
  <si>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</si>
  <si>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</si>
  <si>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</si>
  <si>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</si>
  <si>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</si>
  <si>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</si>
  <si>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</si>
  <si>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</si>
  <si>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</si>
  <si>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</si>
  <si>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</si>
  <si>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</si>
  <si>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</si>
  <si>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</si>
  <si>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</si>
  <si>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</si>
  <si>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</si>
  <si>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</si>
  <si>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</si>
  <si>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</si>
  <si>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</si>
  <si>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</si>
  <si>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</si>
  <si>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</si>
  <si>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</si>
  <si>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</si>
  <si>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</si>
  <si>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</si>
  <si>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</si>
  <si>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</si>
  <si>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</si>
  <si>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</si>
  <si>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</si>
  <si>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</si>
  <si>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</si>
  <si>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</si>
  <si>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</si>
  <si>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</si>
  <si>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</si>
  <si>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</si>
  <si>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</si>
  <si>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</si>
  <si>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</si>
  <si>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</si>
  <si>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</si>
  <si>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</si>
  <si>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</si>
  <si>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</si>
  <si>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</si>
  <si>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</si>
  <si>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</si>
  <si>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</si>
  <si>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</si>
  <si>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</si>
  <si>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</si>
  <si>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</si>
  <si>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</si>
  <si>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</si>
  <si>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</si>
  <si>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</si>
  <si>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</si>
  <si>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</si>
  <si>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</si>
  <si>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</si>
  <si>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</si>
  <si>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</si>
  <si>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</si>
  <si>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</si>
  <si>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</si>
  <si>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</si>
  <si>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</si>
  <si>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</si>
  <si>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</si>
  <si>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</si>
  <si>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</si>
  <si>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</si>
  <si>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</si>
  <si>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</si>
  <si>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</si>
  <si>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</si>
  <si>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</si>
  <si>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</si>
  <si>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</si>
  <si>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</si>
  <si>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</si>
  <si>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</si>
  <si>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</si>
  <si>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</si>
  <si>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</si>
  <si>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</si>
  <si>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</si>
  <si>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</si>
  <si>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</si>
  <si>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</si>
  <si>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</si>
  <si>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</si>
  <si>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</si>
  <si>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</si>
  <si>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</si>
  <si>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</si>
  <si>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</si>
  <si>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</si>
  <si>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</si>
  <si>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</si>
  <si>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</si>
  <si>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</si>
  <si>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</si>
  <si>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</si>
  <si>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</si>
  <si>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</si>
  <si>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</si>
  <si>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</si>
  <si>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</si>
  <si>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</si>
  <si>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</si>
  <si>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</si>
  <si>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</si>
  <si>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</si>
  <si>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</si>
  <si>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</si>
  <si>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</si>
  <si>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</si>
  <si>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</si>
  <si>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</si>
  <si>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</si>
  <si>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</si>
  <si>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</si>
  <si>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</si>
  <si>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</si>
  <si>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</si>
  <si>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</si>
  <si>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</si>
  <si>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</si>
  <si>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</si>
  <si>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</si>
  <si>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</si>
  <si>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</si>
  <si>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</si>
  <si>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</si>
  <si>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</si>
  <si>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</si>
  <si>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</si>
  <si>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</si>
  <si>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</si>
  <si>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</si>
  <si>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</si>
  <si>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</si>
  <si>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</si>
  <si>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</si>
  <si>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</si>
  <si>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</si>
  <si>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</si>
  <si>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</si>
  <si>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</si>
  <si>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</si>
  <si>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</si>
  <si>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</si>
  <si>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</si>
  <si>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</si>
  <si>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</si>
  <si>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</si>
  <si>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</si>
  <si>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</si>
  <si>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</si>
  <si>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</si>
  <si>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</si>
  <si>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</si>
  <si>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</si>
  <si>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</si>
  <si>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</si>
  <si>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</si>
  <si>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</si>
  <si>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</si>
  <si>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</si>
  <si>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</si>
  <si>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</si>
  <si>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</si>
  <si>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</si>
  <si>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</si>
  <si>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</si>
  <si>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</si>
  <si>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</si>
  <si>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</si>
  <si>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</si>
  <si>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</si>
  <si>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</si>
  <si>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</si>
  <si>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</si>
  <si>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</si>
  <si>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</si>
  <si>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</si>
  <si>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</si>
  <si>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</si>
  <si>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</si>
  <si>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</si>
  <si>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</si>
  <si>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</si>
  <si>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</si>
  <si>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</si>
  <si>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</si>
  <si>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</si>
  <si>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</si>
  <si>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</si>
  <si>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</si>
  <si>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</si>
  <si>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</si>
  <si>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</si>
  <si>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</si>
  <si>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</si>
  <si>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</si>
  <si>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</si>
  <si>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</si>
  <si>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</si>
  <si>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</si>
  <si>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</si>
  <si>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</si>
  <si>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</si>
  <si>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</si>
  <si>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</si>
  <si>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</si>
  <si>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</si>
  <si>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</si>
  <si>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</si>
  <si>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</si>
  <si>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</si>
  <si>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</si>
  <si>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</si>
  <si>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</si>
  <si>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</si>
  <si>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</si>
  <si>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</si>
  <si>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</si>
  <si>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</si>
  <si>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</si>
  <si>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</si>
  <si>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</si>
  <si>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</si>
  <si>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</si>
  <si>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</si>
  <si>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</si>
  <si>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</si>
  <si>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</si>
  <si>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</si>
  <si>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</si>
  <si>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</si>
  <si>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</si>
  <si>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</si>
  <si>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</si>
  <si>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</si>
  <si>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</si>
  <si>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</si>
  <si>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</si>
  <si>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</si>
  <si>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</si>
  <si>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</si>
  <si>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</si>
  <si>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</si>
  <si>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</si>
  <si>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</si>
  <si>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</si>
  <si>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</si>
  <si>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</si>
  <si>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</si>
  <si>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</si>
  <si>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</si>
  <si>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</si>
  <si>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</si>
  <si>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</si>
  <si>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</si>
  <si>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</si>
  <si>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</si>
  <si>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</si>
  <si>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</si>
  <si>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</si>
  <si>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</si>
  <si>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</si>
  <si>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</si>
  <si>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</si>
  <si>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</si>
  <si>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</si>
  <si>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</si>
  <si>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</si>
  <si>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</si>
  <si>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</si>
  <si>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</si>
  <si>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</si>
  <si>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</si>
  <si>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</si>
  <si>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</si>
  <si>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</si>
  <si>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</si>
  <si>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</si>
  <si>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</si>
  <si>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</si>
  <si>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</si>
  <si>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</si>
  <si>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</si>
  <si>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</si>
  <si>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</si>
  <si>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</si>
  <si>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</si>
  <si>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</si>
  <si>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</si>
  <si>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</si>
  <si>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</si>
  <si>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</si>
  <si>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</si>
  <si>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</si>
  <si>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</si>
  <si>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</si>
  <si>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</si>
  <si>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</si>
  <si>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</si>
  <si>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</si>
  <si>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</si>
  <si>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</si>
  <si>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</si>
  <si>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</si>
  <si>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</si>
  <si>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</si>
  <si>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</si>
  <si>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</si>
  <si>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</si>
  <si>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</si>
  <si>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</si>
  <si>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</si>
  <si>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</si>
  <si>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</si>
  <si>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</si>
  <si>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</si>
  <si>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</si>
  <si>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</si>
  <si>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</si>
  <si>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</si>
  <si>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</si>
  <si>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</si>
  <si>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</si>
  <si>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</si>
  <si>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</si>
  <si>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</si>
  <si>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</si>
  <si>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</si>
  <si>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</si>
  <si>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</si>
  <si>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</si>
  <si>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</si>
  <si>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</si>
  <si>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</si>
  <si>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</si>
  <si>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</si>
  <si>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</si>
  <si>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</si>
  <si>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</si>
  <si>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</si>
  <si>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</si>
  <si>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</si>
  <si>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</si>
  <si>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</si>
  <si>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</si>
  <si>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</si>
  <si>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</si>
  <si>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</si>
  <si>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</si>
  <si>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</si>
  <si>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</si>
  <si>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</si>
  <si>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</si>
  <si>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</si>
  <si>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</si>
  <si>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</si>
  <si>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</si>
  <si>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</si>
  <si>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</si>
  <si>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</si>
  <si>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</si>
  <si>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</si>
  <si>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</si>
  <si>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</si>
  <si>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</si>
  <si>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</si>
  <si>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</si>
  <si>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</si>
  <si>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</si>
  <si>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</si>
  <si>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</si>
  <si>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</si>
  <si>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</si>
  <si>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</si>
  <si>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</si>
  <si>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</si>
  <si>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</si>
  <si>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</si>
  <si>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</si>
  <si>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</si>
  <si>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</si>
  <si>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</si>
  <si>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</si>
  <si>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</si>
  <si>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</si>
  <si>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</si>
  <si>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</si>
  <si>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</si>
  <si>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</si>
  <si>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</si>
  <si>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</si>
  <si>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</si>
  <si>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</si>
  <si>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</si>
  <si>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</si>
  <si>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</si>
  <si>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</si>
  <si>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</si>
  <si>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</si>
  <si>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</si>
  <si>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</si>
  <si>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</si>
  <si>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</si>
  <si>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</si>
  <si>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</si>
  <si>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</si>
  <si>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</si>
  <si>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</si>
  <si>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</si>
  <si>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</si>
  <si>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</si>
  <si>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</si>
  <si>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</si>
  <si>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</si>
  <si>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</si>
  <si>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</si>
  <si>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</si>
  <si>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</si>
  <si>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</si>
  <si>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</si>
  <si>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</si>
  <si>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</si>
  <si>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</si>
  <si>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</si>
  <si>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</si>
  <si>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</si>
  <si>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</si>
  <si>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</si>
  <si>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</si>
  <si>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</si>
  <si>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</si>
  <si>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</si>
  <si>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</si>
  <si>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</si>
  <si>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</si>
  <si>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</si>
  <si>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</si>
  <si>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</si>
  <si>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</si>
  <si>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</si>
  <si>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</si>
  <si>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</si>
  <si>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</si>
  <si>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</si>
  <si>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</si>
  <si>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</si>
  <si>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</si>
  <si>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</si>
  <si>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</si>
  <si>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</si>
  <si>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</si>
  <si>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</si>
  <si>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</si>
  <si>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</si>
  <si>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</si>
  <si>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</si>
  <si>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</si>
  <si>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</si>
  <si>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</si>
  <si>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</si>
  <si>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</si>
  <si>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</si>
  <si>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</si>
  <si>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</si>
  <si>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</si>
  <si>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</si>
  <si>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</si>
  <si>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</si>
  <si>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</si>
  <si>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</si>
  <si>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</si>
  <si>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</si>
  <si>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</si>
  <si>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</si>
  <si>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</si>
  <si>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</si>
  <si>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</si>
  <si>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</si>
  <si>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</si>
  <si>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</si>
  <si>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</si>
  <si>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</si>
  <si>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</si>
  <si>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</si>
  <si>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</si>
  <si>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</si>
  <si>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</si>
  <si>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</si>
  <si>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</si>
  <si>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</si>
  <si>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</si>
  <si>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</si>
  <si>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</si>
  <si>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</si>
  <si>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</si>
  <si>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</si>
  <si>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</si>
  <si>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</si>
  <si>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</si>
  <si>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</si>
  <si>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</si>
  <si>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</si>
  <si>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</si>
  <si>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</si>
  <si>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</si>
  <si>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</si>
  <si>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</si>
  <si>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</si>
  <si>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</si>
  <si>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</si>
  <si>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</si>
  <si>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</si>
  <si>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</si>
  <si>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</si>
  <si>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</si>
  <si>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</si>
  <si>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</si>
  <si>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</si>
  <si>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</si>
  <si>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</si>
  <si>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</si>
  <si>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</si>
  <si>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</si>
  <si>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</si>
  <si>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</si>
  <si>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</si>
  <si>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</si>
  <si>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</si>
  <si>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</si>
  <si>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</si>
  <si>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</si>
  <si>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</si>
  <si>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</si>
  <si>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</si>
  <si>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</si>
  <si>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</si>
  <si>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</si>
  <si>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</si>
  <si>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</si>
  <si>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</si>
  <si>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</si>
  <si>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</si>
  <si>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</si>
  <si>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</si>
  <si>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</si>
  <si>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</si>
  <si>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</si>
  <si>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</si>
  <si>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</si>
  <si>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</si>
  <si>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</si>
  <si>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</si>
  <si>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</si>
  <si>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</si>
  <si>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</si>
  <si>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</si>
  <si>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</si>
  <si>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</si>
  <si>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</si>
  <si>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</si>
  <si>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</si>
  <si>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</si>
  <si>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</si>
  <si>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</si>
  <si>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</si>
  <si>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</si>
  <si>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</si>
  <si>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</si>
  <si>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</si>
  <si>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</si>
  <si>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</si>
  <si>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</si>
  <si>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</si>
  <si>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</si>
  <si>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</si>
  <si>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</si>
  <si>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</si>
  <si>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</si>
  <si>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</si>
  <si>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</si>
  <si>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</si>
  <si>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</si>
  <si>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</si>
  <si>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</si>
  <si>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</si>
  <si>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</si>
  <si>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</si>
  <si>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</si>
  <si>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</si>
  <si>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</si>
  <si>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</si>
  <si>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</si>
  <si>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</si>
  <si>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</si>
  <si>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</si>
  <si>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</si>
  <si>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</si>
  <si>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</si>
  <si>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</si>
  <si>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</si>
  <si>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</si>
  <si>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</si>
  <si>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</si>
  <si>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</si>
  <si>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</si>
  <si>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</si>
  <si>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</si>
  <si>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</si>
  <si>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</si>
  <si>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</si>
  <si>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</si>
  <si>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</si>
  <si>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</si>
  <si>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</si>
  <si>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</si>
  <si>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</si>
  <si>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</si>
  <si>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</si>
  <si>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</si>
  <si>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</si>
  <si>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</si>
  <si>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</si>
  <si>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</si>
  <si>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</si>
  <si>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</si>
  <si>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</si>
  <si>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</si>
  <si>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</si>
  <si>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</si>
  <si>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</si>
  <si>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</si>
  <si>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</si>
  <si>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</si>
  <si>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</si>
  <si>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</si>
  <si>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</si>
  <si>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</si>
  <si>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</si>
  <si>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</si>
  <si>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</si>
  <si>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</si>
  <si>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</si>
  <si>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</si>
  <si>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</si>
  <si>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</si>
  <si>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</si>
  <si>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</si>
  <si>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</si>
  <si>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</si>
  <si>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</si>
  <si>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</si>
  <si>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</si>
  <si>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</si>
  <si>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</si>
  <si>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</si>
  <si>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</si>
  <si>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</si>
  <si>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</si>
  <si>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</si>
  <si>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</si>
  <si>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</si>
  <si>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</si>
  <si>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</si>
  <si>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</si>
  <si>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</si>
  <si>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</si>
  <si>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</si>
  <si>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</si>
  <si>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</si>
  <si>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</si>
  <si>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</si>
  <si>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</si>
  <si>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</si>
  <si>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</si>
  <si>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</si>
  <si>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</si>
  <si>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</si>
  <si>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</si>
  <si>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</si>
  <si>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</si>
  <si>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</si>
  <si>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</si>
  <si>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</si>
  <si>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</si>
  <si>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</si>
  <si>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</si>
  <si>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</si>
  <si>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</si>
  <si>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</si>
  <si>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</si>
  <si>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</si>
  <si>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</si>
  <si>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</si>
  <si>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</si>
  <si>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</si>
  <si>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</si>
  <si>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</si>
  <si>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</si>
  <si>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</si>
  <si>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</si>
  <si>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</si>
  <si>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</si>
  <si>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</si>
  <si>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</si>
  <si>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</si>
  <si>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</si>
  <si>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</si>
  <si>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</si>
  <si>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</si>
  <si>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</si>
  <si>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</si>
  <si>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</si>
  <si>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</si>
  <si>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</si>
  <si>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</si>
  <si>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</si>
  <si>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</si>
  <si>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</si>
  <si>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</si>
  <si>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</si>
  <si>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</si>
  <si>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</si>
  <si>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</si>
  <si>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</si>
  <si>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</si>
  <si>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</si>
  <si>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</si>
  <si>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</si>
  <si>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</si>
  <si>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</si>
  <si>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</si>
  <si>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</si>
  <si>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</si>
  <si>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</si>
  <si>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</si>
  <si>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</si>
  <si>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</si>
  <si>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</si>
  <si>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</si>
  <si>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</si>
  <si>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</si>
  <si>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</si>
  <si>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</si>
  <si>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</si>
  <si>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</si>
  <si>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</si>
  <si>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</si>
  <si>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</si>
  <si>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</si>
  <si>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</si>
  <si>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</si>
  <si>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</si>
  <si>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</si>
  <si>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</si>
  <si>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</si>
  <si>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</si>
  <si>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</si>
  <si>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</si>
  <si>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</si>
  <si>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</si>
  <si>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</si>
  <si>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</si>
  <si>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</si>
  <si>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</si>
  <si>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</si>
  <si>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</si>
  <si>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</si>
  <si>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</si>
  <si>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</si>
  <si>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</si>
  <si>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</si>
  <si>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</si>
  <si>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</si>
  <si>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</si>
  <si>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</si>
  <si>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</si>
  <si>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</si>
  <si>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</si>
  <si>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</si>
  <si>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</si>
  <si>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</si>
  <si>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</si>
  <si>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</si>
  <si>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</si>
  <si>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</si>
  <si>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</si>
  <si>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</si>
  <si>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</si>
  <si>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</si>
  <si>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</si>
  <si>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</si>
  <si>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</si>
  <si>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</si>
  <si>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</si>
  <si>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</si>
  <si>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</si>
  <si>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</si>
  <si>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</si>
  <si>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</si>
  <si>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</si>
  <si>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</si>
  <si>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</si>
  <si>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</si>
  <si>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</si>
  <si>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</si>
  <si>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</si>
  <si>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</si>
  <si>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</si>
  <si>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</si>
  <si>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</si>
  <si>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</si>
  <si>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</si>
  <si>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</si>
  <si>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</si>
  <si>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</si>
  <si>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</si>
  <si>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</si>
  <si>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</si>
  <si>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</si>
  <si>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</si>
  <si>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</si>
  <si>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</si>
  <si>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</si>
  <si>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</si>
  <si>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</si>
  <si>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</si>
  <si>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</si>
  <si>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</si>
  <si>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</si>
  <si>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</si>
  <si>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</si>
  <si>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</si>
  <si>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</si>
  <si>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</si>
  <si>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</si>
  <si>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</si>
  <si>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</si>
  <si>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</si>
  <si>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</si>
  <si>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</si>
  <si>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</si>
  <si>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</si>
  <si>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</si>
  <si>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</si>
  <si>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</si>
  <si>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</si>
  <si>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</si>
  <si>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</si>
  <si>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</si>
  <si>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</si>
  <si>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</si>
  <si>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</si>
  <si>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</si>
  <si>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</si>
  <si>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</si>
  <si>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</si>
  <si>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</si>
  <si>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</si>
  <si>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</si>
  <si>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</si>
  <si>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</si>
  <si>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</si>
  <si>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</si>
  <si>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</si>
  <si>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</si>
  <si>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</si>
  <si>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</si>
  <si>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</si>
  <si>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</si>
  <si>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</si>
  <si>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</si>
  <si>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</si>
  <si>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</si>
  <si>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</si>
  <si>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</si>
  <si>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</si>
  <si>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</si>
  <si>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</si>
  <si>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</si>
  <si>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</si>
  <si>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</si>
  <si>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</si>
  <si>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</si>
  <si>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</si>
  <si>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</si>
  <si>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</si>
  <si>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</si>
  <si>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</si>
  <si>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</si>
  <si>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</si>
  <si>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</si>
  <si>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</si>
  <si>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</si>
  <si>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</si>
  <si>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</si>
  <si>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</si>
  <si>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</si>
  <si>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</si>
  <si>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</si>
  <si>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</si>
  <si>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</si>
  <si>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</si>
  <si>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</si>
  <si>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</si>
  <si>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</si>
  <si>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</si>
  <si>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</si>
  <si>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</si>
  <si>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</si>
  <si>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</si>
  <si>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</si>
  <si>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</si>
  <si>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</si>
  <si>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</si>
  <si>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</si>
  <si>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</si>
  <si>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</si>
  <si>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</si>
  <si>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</si>
  <si>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</si>
  <si>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</si>
  <si>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</si>
  <si>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</si>
  <si>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</si>
  <si>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</si>
  <si>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</si>
  <si>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</si>
  <si>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</si>
  <si>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</si>
  <si>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</si>
  <si>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</si>
  <si>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</si>
  <si>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</si>
  <si>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</si>
  <si>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</si>
  <si>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</si>
  <si>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</si>
  <si>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</si>
  <si>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</si>
  <si>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</si>
  <si>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</si>
  <si>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</si>
  <si>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</si>
  <si>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</si>
  <si>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</si>
  <si>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</si>
  <si>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</si>
  <si>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</si>
  <si>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</si>
  <si>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</si>
  <si>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</si>
  <si>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</si>
  <si>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</si>
  <si>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</si>
  <si>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</si>
  <si>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</si>
  <si>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</si>
  <si>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</si>
  <si>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</si>
  <si>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</si>
  <si>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</si>
  <si>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</si>
  <si>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</si>
  <si>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</si>
  <si>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</si>
  <si>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</si>
  <si>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</si>
  <si>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</si>
  <si>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</si>
  <si>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</si>
  <si>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</si>
  <si>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</si>
  <si>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</si>
  <si>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</si>
  <si>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</si>
  <si>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</si>
  <si>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</si>
  <si>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</si>
  <si>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</si>
  <si>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</si>
  <si>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</si>
  <si>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</si>
  <si>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</si>
  <si>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</si>
  <si>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</si>
  <si>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</si>
  <si>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</si>
  <si>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</si>
  <si>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</si>
  <si>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</si>
  <si>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</si>
  <si>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</si>
  <si>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</si>
  <si>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</si>
  <si>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</si>
  <si>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</si>
  <si>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</si>
  <si>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</si>
  <si>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</si>
  <si>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</si>
  <si>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</si>
  <si>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</si>
  <si>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</si>
  <si>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</si>
  <si>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</si>
  <si>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</si>
  <si>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</si>
  <si>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</si>
  <si>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</si>
  <si>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</si>
  <si>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</si>
  <si>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</si>
  <si>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</si>
  <si>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</si>
  <si>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</si>
  <si>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</si>
  <si>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</si>
  <si>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</si>
  <si>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</si>
  <si>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</si>
  <si>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</si>
  <si>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</si>
  <si>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</si>
  <si>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</si>
  <si>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</si>
  <si>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</si>
  <si>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</si>
  <si>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</si>
  <si>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</si>
  <si>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</si>
  <si>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</si>
  <si>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</si>
  <si>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</si>
  <si>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</si>
  <si>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</si>
  <si>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</si>
  <si>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</si>
  <si>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</si>
  <si>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</si>
  <si>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</si>
  <si>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</si>
  <si>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</si>
  <si>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</si>
  <si>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</si>
  <si>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</si>
  <si>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</si>
  <si>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</si>
  <si>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</si>
  <si>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</si>
  <si>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</si>
  <si>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</si>
  <si>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</si>
  <si>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</si>
  <si>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</si>
  <si>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</si>
  <si>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</si>
  <si>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</si>
  <si>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</si>
  <si>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</si>
  <si>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</si>
  <si>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</si>
  <si>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</si>
  <si>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</si>
  <si>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</si>
  <si>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</si>
  <si>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</si>
  <si>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</si>
  <si>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</si>
  <si>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</si>
  <si>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</si>
  <si>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</si>
  <si>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</si>
  <si>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</si>
  <si>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</si>
  <si>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</si>
  <si>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</si>
  <si>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</si>
  <si>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</si>
  <si>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</si>
  <si>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</si>
  <si>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</si>
  <si>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</si>
  <si>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</si>
  <si>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</si>
  <si>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</si>
  <si>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</si>
  <si>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</si>
  <si>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</si>
  <si>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</si>
  <si>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</si>
  <si>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</si>
  <si>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</si>
  <si>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</si>
  <si>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</si>
  <si>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</si>
  <si>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</si>
  <si>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</si>
  <si>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</si>
  <si>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</si>
  <si>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</si>
  <si>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</si>
  <si>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</si>
  <si>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</si>
  <si>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</si>
  <si>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</si>
  <si>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</si>
  <si>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</si>
  <si>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</si>
  <si>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</si>
  <si>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</si>
  <si>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</si>
  <si>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</si>
  <si>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</si>
  <si>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</si>
  <si>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</si>
  <si>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</si>
  <si>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</si>
  <si>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</si>
  <si>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</si>
  <si>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</si>
  <si>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</si>
  <si>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</si>
  <si>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</si>
  <si>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</si>
  <si>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</si>
  <si>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</si>
  <si>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</si>
  <si>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</si>
  <si>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</si>
  <si>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</si>
  <si>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</si>
  <si>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</si>
  <si>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</si>
  <si>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</si>
  <si>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</si>
  <si>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</si>
  <si>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</si>
  <si>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</si>
  <si>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</si>
  <si>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</si>
  <si>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</si>
  <si>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</si>
  <si>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</si>
  <si>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</si>
  <si>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</si>
  <si>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</si>
  <si>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</si>
  <si>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</si>
  <si>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</si>
  <si>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</si>
  <si>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</si>
  <si>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</si>
  <si>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</si>
  <si>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</si>
  <si>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</si>
  <si>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</si>
  <si>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</si>
  <si>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</si>
  <si>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</si>
  <si>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</si>
  <si>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</si>
  <si>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</si>
  <si>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</si>
  <si>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</si>
  <si>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</si>
  <si>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</si>
  <si>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</si>
  <si>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</si>
  <si>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</si>
  <si>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</si>
  <si>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</si>
  <si>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</si>
  <si>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</si>
  <si>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</si>
  <si>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</si>
  <si>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</si>
  <si>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</si>
  <si>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</si>
  <si>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</si>
  <si>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</si>
  <si>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</si>
  <si>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</si>
  <si>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</si>
  <si>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</si>
  <si>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</si>
  <si>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</si>
  <si>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</si>
  <si>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</si>
  <si>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</si>
  <si>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</si>
  <si>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</si>
  <si>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</si>
  <si>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</si>
  <si>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</si>
  <si>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</si>
  <si>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</si>
  <si>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</si>
  <si>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</si>
  <si>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</si>
  <si>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</si>
  <si>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</si>
  <si>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</si>
  <si>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</si>
  <si>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</si>
  <si>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</si>
  <si>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</si>
  <si>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</si>
  <si>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</si>
  <si>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</si>
  <si>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</si>
  <si>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</si>
  <si>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</si>
  <si>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</si>
  <si>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</si>
  <si>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</si>
  <si>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</si>
  <si>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</si>
  <si>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</si>
  <si>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</si>
  <si>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</si>
  <si>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</si>
  <si>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</si>
  <si>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</si>
  <si>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</si>
  <si>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</si>
  <si>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</si>
  <si>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</si>
  <si>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</si>
  <si>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</si>
  <si>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</si>
  <si>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</si>
  <si>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</si>
  <si>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</si>
  <si>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</si>
  <si>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</si>
  <si>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</si>
  <si>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</si>
  <si>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</si>
  <si>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</si>
  <si>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</si>
  <si>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</si>
  <si>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</si>
  <si>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</si>
  <si>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</si>
  <si>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</si>
  <si>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</si>
  <si>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</si>
  <si>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</si>
  <si>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</si>
  <si>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</si>
  <si>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</si>
  <si>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</si>
  <si>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</si>
  <si>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</si>
  <si>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</si>
  <si>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</si>
  <si>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</si>
  <si>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</si>
  <si>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</si>
  <si>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</si>
  <si>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</si>
  <si>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</si>
  <si>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</si>
  <si>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</si>
  <si>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</si>
  <si>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</si>
  <si>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</si>
  <si>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</si>
  <si>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</si>
  <si>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</si>
  <si>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</si>
  <si>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</si>
  <si>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</si>
  <si>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</si>
  <si>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</si>
  <si>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</si>
  <si>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</si>
  <si>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</si>
  <si>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</si>
  <si>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</si>
  <si>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</si>
  <si>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</si>
  <si>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</si>
  <si>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</si>
  <si>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</si>
  <si>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</si>
  <si>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</si>
  <si>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</si>
  <si>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</si>
  <si>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</si>
  <si>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</si>
  <si>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</si>
  <si>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</si>
  <si>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</si>
  <si>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</si>
  <si>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</si>
  <si>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</si>
  <si>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</si>
  <si>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</si>
  <si>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</si>
  <si>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</si>
  <si>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</si>
  <si>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</si>
  <si>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</si>
  <si>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</si>
  <si>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</si>
  <si>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</si>
  <si>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</si>
  <si>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</si>
  <si>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</si>
  <si>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</si>
  <si>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</si>
  <si>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</si>
  <si>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</si>
  <si>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</si>
  <si>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</si>
  <si>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</si>
  <si>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</si>
  <si>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</si>
  <si>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</si>
  <si>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</si>
  <si>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</si>
  <si>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</si>
  <si>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</si>
  <si>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</si>
  <si>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</si>
  <si>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</si>
  <si>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</si>
  <si>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</si>
  <si>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</si>
  <si>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</si>
  <si>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</si>
  <si>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</si>
  <si>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</si>
  <si>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</si>
  <si>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</si>
  <si>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</si>
  <si>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</si>
  <si>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</si>
  <si>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</si>
  <si>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</si>
  <si>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</si>
  <si>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</si>
  <si>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</si>
  <si>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</si>
  <si>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</si>
  <si>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</si>
  <si>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</si>
  <si>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</si>
  <si>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</si>
  <si>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</si>
  <si>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</si>
  <si>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</si>
  <si>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</si>
  <si>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</si>
  <si>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</si>
  <si>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</si>
  <si>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</si>
  <si>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</si>
  <si>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</si>
  <si>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</si>
  <si>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</si>
  <si>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</si>
  <si>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</si>
  <si>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</si>
  <si>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</si>
  <si>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</si>
  <si>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</si>
  <si>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</si>
  <si>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</si>
  <si>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</si>
  <si>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</si>
  <si>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</si>
  <si>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</si>
  <si>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</si>
  <si>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</si>
  <si>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</si>
  <si>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</si>
  <si>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</si>
  <si>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</si>
  <si>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</si>
  <si>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</si>
  <si>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</si>
  <si>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</si>
  <si>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</si>
  <si>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</si>
  <si>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</si>
  <si>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</si>
  <si>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</si>
  <si>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</si>
  <si>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</si>
  <si>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</si>
  <si>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</si>
  <si>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</si>
  <si>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</si>
  <si>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</si>
  <si>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</si>
  <si>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</si>
  <si>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</si>
  <si>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</si>
  <si>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</si>
  <si>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</si>
  <si>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</si>
  <si>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</si>
  <si>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</si>
  <si>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</si>
  <si>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</si>
  <si>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</si>
  <si>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</si>
  <si>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</si>
  <si>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</si>
  <si>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</si>
  <si>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</si>
  <si>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</si>
  <si>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</si>
  <si>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</si>
  <si>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</si>
  <si>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</si>
  <si>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</si>
  <si>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</si>
  <si>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</si>
  <si>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</si>
  <si>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</si>
  <si>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</si>
  <si>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</si>
  <si>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</si>
  <si>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</si>
  <si>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</si>
  <si>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</si>
  <si>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</si>
  <si>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</si>
  <si>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</si>
  <si>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</si>
  <si>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</si>
  <si>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</si>
  <si>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</si>
  <si>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</si>
  <si>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</si>
  <si>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</si>
  <si>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</si>
  <si>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</si>
  <si>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</si>
  <si>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</si>
  <si>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</si>
  <si>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</si>
  <si>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</si>
  <si>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</si>
  <si>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</si>
  <si>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</si>
  <si>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</si>
  <si>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</si>
  <si>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</si>
  <si>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</si>
  <si>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</si>
  <si>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</si>
  <si>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</si>
  <si>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</si>
  <si>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</si>
  <si>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</si>
  <si>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</si>
  <si>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</si>
  <si>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</si>
  <si>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</si>
  <si>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</si>
  <si>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</si>
  <si>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</si>
  <si>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</si>
  <si>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</si>
  <si>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</si>
  <si>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</si>
  <si>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</si>
  <si>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</si>
  <si>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</si>
  <si>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</si>
  <si>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</si>
  <si>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</si>
  <si>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</si>
  <si>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</si>
  <si>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</si>
  <si>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</si>
  <si>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</si>
  <si>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</si>
  <si>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</si>
  <si>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</si>
  <si>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</si>
  <si>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</si>
  <si>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</si>
  <si>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</si>
  <si>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</si>
  <si>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</si>
  <si>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</si>
  <si>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</si>
  <si>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</si>
  <si>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</si>
  <si>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</si>
  <si>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</si>
  <si>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</si>
  <si>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</si>
  <si>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</si>
  <si>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</si>
  <si>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</si>
  <si>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</si>
  <si>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</si>
  <si>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</si>
  <si>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</si>
  <si>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</si>
  <si>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</si>
  <si>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</si>
  <si>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</si>
  <si>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</si>
  <si>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</si>
  <si>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</si>
  <si>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</si>
  <si>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</si>
  <si>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</si>
  <si>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</si>
  <si>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</si>
  <si>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</si>
  <si>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</si>
  <si>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</si>
  <si>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</si>
  <si>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</si>
  <si>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</si>
  <si>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</si>
  <si>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</si>
  <si>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</si>
  <si>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</si>
  <si>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</si>
  <si>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</si>
  <si>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</si>
  <si>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</si>
  <si>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</si>
  <si>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</si>
  <si>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</si>
  <si>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</si>
  <si>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</si>
  <si>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</si>
  <si>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</si>
  <si>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</si>
  <si>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</si>
  <si>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</si>
  <si>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</si>
  <si>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</si>
  <si>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</si>
  <si>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</si>
  <si>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</si>
  <si>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</si>
  <si>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</si>
  <si>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</si>
  <si>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</si>
  <si>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</si>
  <si>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</si>
  <si>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</si>
  <si>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</si>
  <si>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</si>
  <si>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</si>
  <si>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</si>
  <si>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</si>
  <si>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</si>
  <si>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</si>
  <si>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</si>
  <si>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</si>
  <si>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</si>
  <si>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</si>
  <si>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</si>
  <si>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</si>
  <si>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</si>
  <si>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</si>
  <si>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</si>
  <si>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</si>
  <si>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</si>
  <si>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</si>
  <si>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</si>
  <si>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</si>
  <si>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</si>
  <si>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</si>
  <si>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</si>
  <si>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</si>
  <si>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</si>
  <si>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</si>
  <si>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</si>
  <si>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</si>
  <si>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</si>
  <si>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</si>
  <si>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</si>
  <si>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</si>
  <si>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</si>
  <si>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</si>
  <si>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</si>
  <si>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</si>
  <si>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</si>
  <si>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</si>
  <si>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</si>
  <si>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</si>
  <si>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</si>
  <si>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</si>
  <si>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</si>
  <si>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</si>
  <si>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</si>
  <si>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</si>
  <si>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</si>
  <si>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</si>
  <si>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</si>
  <si>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</si>
  <si>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</si>
  <si>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</si>
  <si>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</si>
  <si>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</si>
  <si>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</si>
  <si>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</si>
  <si>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</si>
  <si>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</si>
  <si>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</si>
  <si>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</si>
  <si>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</si>
  <si>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</si>
  <si>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</si>
  <si>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</si>
  <si>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</si>
  <si>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</si>
  <si>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</si>
  <si>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</si>
  <si>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</si>
  <si>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</si>
  <si>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</si>
  <si>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</si>
  <si>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</si>
  <si>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</si>
  <si>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</si>
  <si>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</si>
  <si>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</si>
  <si>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</si>
  <si>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</si>
  <si>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</si>
  <si>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</si>
  <si>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</si>
  <si>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</si>
  <si>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</si>
  <si>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</si>
  <si>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</si>
  <si>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</si>
  <si>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</si>
  <si>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</si>
  <si>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</si>
  <si>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</si>
  <si>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</si>
  <si>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</si>
  <si>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</si>
  <si>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</si>
  <si>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</si>
  <si>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</si>
  <si>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</si>
  <si>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</si>
  <si>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</si>
  <si>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</si>
  <si>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</si>
  <si>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</si>
  <si>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</si>
  <si>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</si>
  <si>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</si>
  <si>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</si>
  <si>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</si>
  <si>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</si>
  <si>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</si>
  <si>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</si>
  <si>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</si>
  <si>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</si>
  <si>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</si>
  <si>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</si>
  <si>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</si>
  <si>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</si>
  <si>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</si>
  <si>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</si>
  <si>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</si>
  <si>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</si>
  <si>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</si>
  <si>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</si>
  <si>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</si>
  <si>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</si>
  <si>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</si>
  <si>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</si>
  <si>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</si>
  <si>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</si>
  <si>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</si>
  <si>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</si>
  <si>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</si>
  <si>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</si>
  <si>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</si>
  <si>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</si>
  <si>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</si>
  <si>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</si>
  <si>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</si>
  <si>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</si>
  <si>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</si>
  <si>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</si>
  <si>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</si>
  <si>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</si>
  <si>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</si>
  <si>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</si>
  <si>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</si>
  <si>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</si>
  <si>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</si>
  <si>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</si>
  <si>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</si>
  <si>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</si>
  <si>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</si>
  <si>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</si>
  <si>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</si>
  <si>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</si>
  <si>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</si>
  <si>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</si>
  <si>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</si>
  <si>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</si>
  <si>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</si>
  <si>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</si>
  <si>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</si>
  <si>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</si>
  <si>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</si>
  <si>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</si>
  <si>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</si>
  <si>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</si>
  <si>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</si>
  <si>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</si>
  <si>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</si>
  <si>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</si>
  <si>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</si>
  <si>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</si>
  <si>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</si>
  <si>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</si>
  <si>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</si>
  <si>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</si>
  <si>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</si>
  <si>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</si>
  <si>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</si>
  <si>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</si>
  <si>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</si>
  <si>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</si>
  <si>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</si>
  <si>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</si>
  <si>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</si>
  <si>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</si>
  <si>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</si>
  <si>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</si>
  <si>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</si>
  <si>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</si>
  <si>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</si>
  <si>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</si>
  <si>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</si>
  <si>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</si>
  <si>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</si>
  <si>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</si>
  <si>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</si>
  <si>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</si>
  <si>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</si>
  <si>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</si>
  <si>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</si>
  <si>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</si>
  <si>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</si>
  <si>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</si>
  <si>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</si>
  <si>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</si>
  <si>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</si>
  <si>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</si>
  <si>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</si>
  <si>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</si>
  <si>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</si>
  <si>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</si>
  <si>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</si>
  <si>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</si>
  <si>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</si>
  <si>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</si>
  <si>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</si>
  <si>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</si>
  <si>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</si>
  <si>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</si>
  <si>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</si>
  <si>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</si>
  <si>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</si>
  <si>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</si>
  <si>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</si>
  <si>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</si>
  <si>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</si>
  <si>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</si>
  <si>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</si>
  <si>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</si>
  <si>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</si>
  <si>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</si>
  <si>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</si>
  <si>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</si>
  <si>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</si>
  <si>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</si>
  <si>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</si>
  <si>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</si>
  <si>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</si>
  <si>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</si>
  <si>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</si>
  <si>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</si>
  <si>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</si>
  <si>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</si>
  <si>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</si>
  <si>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</si>
  <si>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</si>
  <si>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</si>
  <si>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</si>
  <si>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</si>
  <si>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</si>
  <si>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</si>
  <si>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</si>
  <si>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</si>
  <si>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</si>
  <si>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</si>
  <si>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</si>
  <si>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</si>
  <si>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</si>
  <si>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</si>
  <si>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</si>
  <si>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</si>
  <si>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</si>
  <si>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</si>
  <si>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</si>
  <si>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</si>
  <si>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</si>
  <si>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</si>
  <si>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</si>
  <si>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</si>
  <si>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</si>
  <si>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</si>
  <si>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</si>
  <si>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</si>
  <si>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</si>
  <si>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</si>
  <si>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</si>
  <si>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</si>
  <si>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</si>
  <si>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</si>
  <si>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</si>
  <si>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</si>
  <si>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</si>
  <si>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</si>
  <si>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</si>
  <si>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</si>
  <si>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</si>
  <si>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</si>
  <si>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</si>
  <si>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</si>
  <si>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</si>
  <si>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</si>
  <si>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</si>
  <si>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</si>
  <si>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</si>
  <si>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</si>
  <si>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</si>
  <si>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</si>
  <si>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</si>
  <si>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</si>
  <si>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</si>
  <si>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</si>
  <si>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</si>
  <si>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</si>
  <si>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</si>
  <si>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</si>
  <si>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</si>
  <si>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</si>
  <si>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</si>
  <si>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</si>
  <si>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</si>
  <si>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</si>
  <si>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</si>
  <si>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</si>
  <si>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</si>
  <si>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</si>
  <si>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</si>
  <si>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</si>
  <si>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</si>
  <si>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</si>
  <si>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</si>
  <si>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</si>
  <si>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</si>
  <si>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</si>
  <si>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</si>
  <si>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</si>
  <si>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</si>
  <si>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</si>
  <si>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</si>
  <si>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</si>
  <si>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</si>
  <si>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</si>
  <si>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</si>
  <si>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</si>
  <si>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</si>
  <si>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</si>
  <si>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</si>
  <si>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</si>
  <si>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</si>
  <si>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</si>
  <si>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</si>
  <si>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</si>
  <si>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</si>
  <si>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</si>
  <si>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</si>
  <si>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</si>
  <si>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</si>
  <si>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</si>
  <si>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</si>
  <si>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</si>
  <si>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</si>
  <si>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</si>
  <si>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</si>
  <si>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</si>
  <si>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</si>
  <si>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</si>
  <si>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</si>
  <si>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</si>
  <si>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</si>
  <si>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</si>
  <si>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</si>
  <si>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</si>
  <si>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</si>
  <si>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</si>
  <si>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</si>
  <si>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</si>
  <si>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</si>
  <si>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</si>
  <si>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</si>
  <si>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</si>
  <si>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</si>
  <si>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</si>
  <si>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</si>
  <si>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</si>
  <si>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</si>
  <si>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</si>
  <si>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</si>
  <si>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</si>
  <si>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</si>
  <si>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</si>
  <si>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</si>
  <si>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</si>
  <si>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</si>
  <si>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</si>
  <si>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</si>
  <si>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</si>
  <si>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</si>
  <si>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</si>
  <si>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</si>
  <si>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</si>
  <si>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</si>
  <si>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</si>
  <si>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</si>
  <si>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</si>
  <si>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</si>
  <si>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</si>
  <si>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</si>
  <si>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</si>
  <si>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</si>
  <si>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</si>
  <si>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</si>
  <si>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</si>
  <si>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</si>
  <si>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</si>
  <si>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</si>
  <si>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</si>
  <si>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</si>
  <si>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</si>
  <si>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</si>
  <si>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</si>
  <si>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</si>
  <si>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</si>
  <si>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</si>
  <si>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</si>
  <si>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</si>
  <si>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</si>
  <si>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</si>
  <si>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</si>
  <si>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</si>
  <si>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</si>
  <si>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</si>
  <si>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</si>
  <si>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</si>
  <si>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</si>
  <si>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</si>
  <si>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</si>
  <si>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</si>
  <si>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</si>
  <si>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</si>
  <si>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</si>
  <si>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</si>
  <si>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</si>
  <si>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</si>
  <si>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</si>
  <si>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</si>
  <si>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</si>
  <si>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</si>
  <si>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</si>
  <si>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</si>
  <si>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</si>
  <si>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</si>
  <si>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</si>
  <si>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</si>
  <si>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</si>
  <si>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</si>
  <si>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</si>
  <si>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</si>
  <si>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</si>
  <si>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</si>
  <si>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</si>
  <si>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</si>
  <si>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</si>
  <si>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</si>
  <si>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</si>
  <si>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</si>
  <si>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</si>
  <si>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</si>
  <si>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</si>
  <si>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</si>
  <si>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</si>
  <si>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</si>
  <si>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</si>
  <si>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</si>
  <si>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</si>
  <si>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</si>
  <si>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</si>
  <si>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</si>
  <si>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</si>
  <si>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</si>
  <si>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</si>
  <si>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</si>
  <si>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</si>
  <si>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</si>
  <si>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</si>
  <si>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</si>
  <si>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</si>
  <si>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</si>
  <si>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</si>
  <si>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</si>
  <si>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</si>
  <si>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</si>
  <si>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</si>
  <si>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</si>
  <si>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</si>
  <si>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</si>
  <si>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</si>
  <si>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</si>
  <si>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</si>
  <si>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</si>
  <si>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</si>
  <si>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</si>
  <si>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</si>
  <si>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</si>
  <si>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</si>
  <si>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</si>
  <si>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</si>
  <si>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</si>
  <si>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</si>
  <si>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</si>
  <si>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</si>
  <si>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</si>
  <si>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</si>
  <si>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</si>
  <si>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</si>
  <si>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</si>
  <si>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</si>
  <si>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</si>
  <si>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</si>
  <si>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</si>
  <si>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</si>
  <si>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</si>
  <si>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</si>
  <si>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</si>
  <si>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</si>
  <si>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</si>
  <si>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</si>
  <si>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</si>
  <si>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</si>
  <si>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</si>
  <si>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</si>
  <si>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</si>
  <si>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</si>
  <si>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</si>
  <si>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</si>
  <si>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</si>
  <si>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</si>
  <si>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</si>
  <si>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</si>
  <si>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</si>
  <si>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</si>
  <si>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</si>
  <si>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</si>
  <si>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</si>
  <si>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</si>
  <si>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</si>
  <si>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</si>
  <si>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</si>
  <si>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</si>
  <si>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</si>
  <si>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</si>
  <si>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</si>
  <si>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</si>
  <si>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</si>
  <si>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</si>
  <si>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</si>
  <si>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</si>
  <si>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</si>
  <si>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</si>
  <si>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</si>
  <si>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</si>
  <si>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</si>
  <si>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</si>
  <si>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</si>
  <si>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</si>
  <si>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</si>
  <si>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</si>
  <si>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</si>
  <si>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</si>
  <si>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</si>
  <si>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</si>
  <si>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</si>
  <si>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</si>
  <si>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</si>
  <si>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</si>
  <si>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</si>
  <si>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</si>
  <si>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</si>
  <si>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</si>
  <si>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</si>
  <si>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</si>
  <si>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</si>
  <si>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</si>
  <si>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</si>
  <si>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</si>
  <si>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</si>
  <si>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</si>
  <si>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</si>
  <si>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</si>
  <si>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</si>
  <si>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</si>
  <si>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</si>
  <si>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</si>
  <si>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</si>
  <si>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</si>
  <si>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</si>
  <si>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</si>
  <si>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</si>
  <si>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</si>
  <si>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</si>
  <si>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</si>
  <si>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</si>
  <si>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</si>
  <si>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</si>
  <si>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</si>
  <si>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</si>
  <si>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</si>
  <si>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</si>
  <si>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</si>
  <si>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</si>
  <si>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</si>
  <si>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</si>
  <si>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</si>
  <si>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</si>
  <si>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</si>
  <si>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</si>
  <si>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</si>
  <si>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</si>
  <si>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</si>
  <si>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</si>
  <si>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</si>
  <si>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</si>
  <si>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</si>
  <si>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</si>
  <si>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</si>
  <si>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</si>
  <si>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</si>
  <si>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</si>
  <si>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</si>
  <si>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</si>
  <si>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</si>
  <si>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</si>
  <si>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</si>
  <si>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</si>
  <si>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</si>
  <si>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</si>
  <si>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</si>
  <si>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</si>
  <si>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</si>
  <si>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</si>
  <si>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</si>
  <si>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</si>
  <si>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</si>
  <si>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</si>
  <si>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</si>
  <si>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</si>
  <si>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</si>
  <si>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</si>
  <si>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</si>
  <si>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</si>
  <si>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</si>
  <si>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</si>
  <si>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</si>
  <si>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</si>
  <si>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</si>
  <si>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</si>
  <si>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</si>
  <si>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</si>
  <si>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</si>
  <si>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</si>
  <si>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</si>
  <si>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</si>
  <si>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</si>
  <si>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</si>
  <si>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</si>
  <si>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</si>
  <si>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</si>
  <si>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</si>
  <si>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</si>
  <si>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</si>
  <si>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</si>
  <si>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</si>
  <si>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</si>
  <si>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</si>
  <si>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</si>
  <si>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</si>
  <si>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</si>
  <si>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</si>
  <si>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</si>
  <si>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</si>
  <si>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</si>
  <si>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</si>
  <si>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</si>
  <si>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</si>
  <si>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</si>
  <si>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</si>
  <si>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</si>
  <si>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</si>
  <si>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</si>
  <si>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</si>
  <si>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</si>
  <si>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</si>
  <si>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</si>
  <si>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</si>
  <si>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</si>
  <si>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</si>
  <si>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</si>
  <si>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</si>
  <si>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</si>
  <si>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</si>
  <si>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</si>
  <si>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</si>
  <si>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</si>
  <si>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</si>
  <si>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</si>
  <si>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</si>
  <si>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</si>
  <si>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</si>
  <si>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</si>
  <si>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</si>
  <si>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</si>
  <si>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</si>
  <si>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</si>
  <si>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</si>
  <si>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</si>
  <si>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</si>
  <si>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</si>
  <si>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</si>
  <si>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</si>
  <si>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</si>
  <si>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</si>
  <si>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</si>
  <si>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</si>
  <si>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</si>
  <si>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</si>
  <si>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</si>
  <si>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</si>
  <si>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</si>
  <si>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</si>
  <si>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</si>
  <si>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</si>
  <si>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</si>
  <si>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</si>
  <si>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</si>
  <si>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</si>
  <si>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</si>
  <si>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</si>
  <si>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</si>
  <si>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</si>
  <si>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</si>
  <si>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</si>
  <si>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</si>
  <si>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</si>
  <si>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</si>
  <si>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</si>
  <si>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</si>
  <si>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</si>
  <si>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</si>
  <si>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</si>
  <si>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</si>
  <si>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</si>
  <si>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</si>
  <si>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</si>
  <si>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</si>
  <si>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</si>
  <si>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</si>
  <si>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</si>
  <si>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</si>
  <si>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</si>
  <si>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</si>
  <si>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</si>
  <si>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</si>
  <si>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</si>
  <si>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</si>
  <si>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</si>
  <si>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</si>
  <si>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</si>
  <si>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</si>
  <si>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</si>
  <si>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</si>
  <si>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</si>
  <si>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</si>
  <si>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</si>
  <si>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</si>
  <si>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</si>
  <si>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</si>
  <si>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</si>
  <si>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</si>
  <si>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</si>
  <si>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</si>
  <si>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</si>
  <si>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</si>
  <si>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</si>
  <si>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</si>
  <si>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</si>
  <si>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</si>
  <si>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</si>
  <si>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</si>
  <si>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</si>
  <si>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</si>
  <si>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</si>
  <si>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</si>
  <si>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</si>
  <si>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</si>
  <si>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</si>
  <si>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</si>
  <si>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</si>
  <si>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</si>
  <si>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</si>
  <si>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</si>
  <si>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</si>
  <si>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</si>
  <si>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</si>
  <si>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</si>
  <si>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</si>
  <si>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</si>
  <si>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</si>
  <si>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</si>
  <si>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</si>
  <si>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</si>
  <si>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</si>
  <si>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</si>
  <si>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</si>
  <si>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</si>
  <si>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</si>
  <si>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</si>
  <si>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</si>
  <si>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</si>
  <si>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</si>
  <si>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</si>
  <si>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</si>
  <si>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</si>
  <si>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</si>
  <si>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</si>
  <si>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</si>
  <si>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</si>
  <si>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</si>
  <si>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</si>
  <si>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</si>
  <si>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</si>
  <si>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</si>
  <si>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</si>
  <si>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</si>
  <si>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</si>
  <si>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</si>
  <si>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</si>
  <si>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</si>
  <si>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</si>
  <si>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</si>
  <si>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</si>
  <si>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</si>
  <si>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</si>
  <si>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</si>
  <si>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</si>
  <si>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</si>
  <si>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</si>
  <si>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</si>
  <si>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</si>
  <si>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</si>
  <si>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</si>
  <si>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</si>
  <si>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</si>
  <si>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</si>
  <si>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</si>
  <si>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</si>
  <si>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</si>
  <si>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</si>
  <si>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</si>
  <si>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</si>
  <si>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</si>
  <si>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</si>
  <si>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</si>
  <si>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</si>
  <si>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</si>
  <si>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</si>
  <si>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</si>
  <si>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</si>
  <si>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</si>
  <si>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</si>
  <si>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</si>
  <si>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</si>
  <si>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</si>
  <si>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</si>
  <si>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</si>
  <si>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</si>
  <si>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</si>
  <si>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</si>
  <si>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</si>
  <si>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</si>
  <si>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</si>
  <si>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</si>
  <si>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</si>
  <si>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</si>
  <si>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</si>
  <si>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</si>
  <si>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</si>
  <si>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</si>
  <si>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</si>
  <si>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</si>
  <si>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</si>
  <si>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</si>
  <si>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</si>
  <si>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</si>
  <si>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</si>
  <si>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</si>
  <si>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</si>
  <si>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</si>
  <si>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</si>
  <si>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</si>
  <si>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</si>
  <si>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</si>
  <si>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</si>
  <si>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</si>
  <si>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</si>
  <si>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</si>
  <si>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</si>
  <si>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</si>
  <si>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</si>
  <si>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</si>
  <si>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</si>
  <si>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</si>
  <si>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</si>
  <si>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</si>
  <si>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</si>
  <si>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</si>
  <si>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</si>
  <si>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</si>
  <si>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</si>
  <si>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</si>
  <si>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</si>
  <si>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</si>
  <si>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</si>
  <si>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</si>
  <si>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</si>
  <si>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</si>
  <si>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</si>
  <si>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</si>
  <si>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</si>
  <si>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</si>
  <si>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</si>
  <si>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</si>
  <si>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</si>
  <si>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</si>
  <si>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</si>
  <si>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</si>
  <si>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</si>
  <si>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</si>
  <si>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</si>
  <si>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</si>
  <si>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</si>
  <si>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</si>
  <si>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</si>
  <si>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</si>
  <si>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</si>
  <si>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</si>
  <si>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</si>
  <si>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</si>
  <si>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</si>
  <si>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</si>
  <si>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</si>
  <si>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</si>
  <si>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</si>
  <si>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</si>
  <si>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</si>
  <si>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</si>
  <si>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</si>
  <si>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</si>
  <si>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</si>
  <si>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</si>
  <si>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</si>
  <si>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</si>
  <si>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</si>
  <si>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</si>
  <si>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</si>
  <si>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</si>
  <si>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</si>
  <si>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</si>
  <si>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</si>
  <si>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</si>
  <si>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</si>
  <si>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</si>
  <si>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</si>
  <si>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</si>
  <si>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</si>
  <si>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</si>
  <si>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</si>
  <si>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</si>
  <si>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</si>
  <si>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</si>
  <si>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</si>
  <si>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</si>
  <si>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</si>
  <si>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</si>
  <si>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</si>
  <si>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</si>
  <si>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</si>
  <si>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</si>
  <si>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</si>
  <si>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</si>
  <si>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</si>
  <si>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</si>
  <si>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</si>
  <si>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</si>
  <si>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</si>
  <si>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</si>
  <si>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</si>
  <si>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</si>
  <si>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</si>
  <si>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</si>
  <si>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</si>
  <si>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</si>
  <si>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</si>
  <si>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</si>
  <si>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</si>
  <si>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</si>
  <si>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</si>
  <si>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</si>
  <si>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</si>
  <si>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</si>
  <si>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</si>
  <si>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</si>
  <si>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</si>
  <si>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</si>
  <si>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</si>
  <si>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</si>
  <si>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</si>
  <si>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</si>
  <si>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</si>
  <si>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</si>
  <si>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</si>
  <si>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</si>
  <si>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</si>
  <si>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</si>
  <si>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</si>
  <si>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</si>
  <si>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</si>
  <si>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</si>
  <si>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</si>
  <si>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</si>
  <si>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</si>
  <si>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</si>
  <si>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</si>
  <si>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</si>
  <si>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</si>
  <si>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</si>
  <si>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</si>
  <si>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</si>
  <si>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</si>
  <si>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</si>
  <si>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</si>
  <si>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</si>
  <si>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</si>
  <si>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</si>
  <si>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</si>
  <si>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</si>
  <si>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</si>
  <si>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</si>
  <si>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</si>
  <si>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</si>
  <si>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</si>
  <si>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</si>
  <si>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</si>
  <si>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</si>
  <si>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</si>
  <si>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</si>
  <si>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</si>
  <si>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</si>
  <si>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</si>
  <si>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</si>
  <si>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</si>
  <si>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</si>
  <si>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</si>
  <si>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</si>
  <si>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</si>
  <si>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</si>
  <si>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</si>
  <si>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</si>
  <si>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</si>
  <si>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</si>
  <si>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</si>
  <si>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</si>
  <si>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</si>
  <si>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</si>
  <si>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</si>
  <si>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</si>
  <si>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</si>
  <si>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</si>
  <si>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</si>
  <si>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</si>
  <si>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</si>
  <si>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</si>
  <si>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</si>
  <si>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</si>
  <si>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</si>
  <si>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</si>
  <si>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</si>
  <si>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</si>
  <si>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</si>
  <si>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</si>
  <si>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</si>
  <si>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</si>
  <si>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</si>
  <si>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</si>
  <si>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</si>
  <si>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</si>
  <si>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</si>
  <si>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</si>
  <si>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</si>
  <si>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</si>
  <si>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</si>
  <si>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</si>
  <si>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</si>
  <si>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</si>
  <si>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</si>
  <si>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</si>
  <si>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</si>
  <si>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</si>
  <si>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</si>
  <si>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</si>
  <si>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</si>
  <si>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</si>
  <si>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</si>
  <si>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</si>
  <si>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</si>
  <si>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</si>
  <si>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</si>
  <si>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</si>
  <si>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</si>
  <si>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</si>
  <si>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</si>
  <si>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</si>
  <si>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</si>
  <si>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</si>
  <si>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</si>
  <si>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</si>
  <si>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</si>
  <si>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</si>
  <si>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</si>
  <si>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</si>
  <si>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</si>
  <si>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</si>
  <si>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</si>
  <si>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</si>
  <si>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</si>
  <si>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</si>
  <si>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</si>
  <si>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</si>
  <si>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</si>
  <si>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</si>
  <si>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</si>
  <si>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</si>
  <si>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</si>
  <si>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</si>
  <si>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</si>
  <si>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</si>
  <si>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</si>
  <si>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</si>
  <si>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</si>
  <si>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</si>
  <si>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</si>
  <si>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</si>
  <si>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</si>
  <si>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</si>
  <si>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</si>
  <si>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</si>
  <si>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</si>
  <si>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</si>
  <si>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</si>
  <si>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</si>
  <si>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</si>
  <si>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</si>
  <si>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</si>
  <si>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</si>
  <si>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</si>
  <si>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</si>
  <si>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</si>
  <si>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</si>
  <si>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</si>
  <si>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</si>
  <si>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</si>
  <si>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</si>
  <si>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</si>
  <si>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</si>
  <si>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</si>
  <si>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</si>
  <si>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</si>
  <si>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</si>
  <si>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</si>
  <si>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</si>
  <si>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</si>
  <si>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</si>
  <si>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</si>
  <si>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</si>
  <si>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</si>
  <si>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</si>
  <si>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</si>
  <si>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</si>
  <si>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</si>
  <si>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</si>
  <si>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</si>
  <si>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</si>
  <si>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</si>
  <si>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</si>
  <si>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</si>
  <si>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</si>
  <si>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</si>
  <si>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</si>
  <si>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</si>
  <si>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</si>
  <si>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</si>
  <si>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</si>
  <si>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</si>
  <si>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</si>
  <si>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</si>
  <si>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</si>
  <si>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</si>
  <si>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</si>
  <si>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</si>
  <si>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</si>
  <si>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</si>
  <si>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</si>
  <si>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</si>
  <si>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</si>
  <si>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</si>
  <si>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</si>
  <si>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</si>
  <si>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</si>
  <si>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</si>
  <si>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</si>
  <si>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</si>
  <si>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</si>
  <si>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</si>
  <si>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</si>
  <si>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</si>
  <si>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</si>
  <si>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</si>
  <si>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</si>
  <si>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</si>
  <si>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</si>
  <si>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</si>
  <si>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</si>
  <si>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</si>
  <si>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</si>
  <si>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</si>
  <si>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</si>
  <si>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</si>
  <si>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</si>
  <si>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</si>
  <si>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</si>
  <si>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</si>
  <si>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</si>
  <si>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</si>
  <si>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</si>
  <si>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</si>
  <si>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</si>
  <si>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</si>
  <si>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</si>
  <si>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</si>
  <si>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</si>
  <si>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</si>
  <si>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</si>
  <si>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</si>
  <si>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</si>
  <si>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</si>
  <si>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</si>
  <si>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</si>
  <si>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</si>
  <si>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</si>
  <si>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</si>
  <si>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</si>
  <si>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</si>
  <si>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</si>
  <si>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</si>
  <si>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</si>
  <si>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</si>
  <si>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</si>
  <si>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</si>
  <si>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</si>
  <si>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</si>
  <si>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</si>
  <si>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</si>
  <si>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</si>
  <si>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</si>
  <si>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</si>
  <si>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</si>
  <si>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</si>
  <si>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</si>
  <si>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</si>
  <si>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</si>
  <si>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</si>
  <si>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</si>
  <si>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</si>
  <si>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</si>
  <si>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</si>
  <si>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</si>
  <si>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</si>
  <si>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</si>
  <si>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</si>
  <si>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</si>
  <si>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</si>
  <si>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</si>
  <si>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</si>
  <si>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</si>
  <si>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</si>
  <si>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</si>
  <si>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</si>
  <si>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</si>
  <si>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</si>
  <si>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</si>
  <si>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</si>
  <si>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</si>
  <si>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</si>
  <si>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</si>
  <si>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</si>
  <si>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</si>
  <si>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</si>
  <si>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</si>
  <si>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</si>
  <si>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</si>
  <si>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</si>
  <si>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</si>
  <si>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</si>
  <si>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</si>
  <si>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</si>
  <si>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</si>
  <si>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</si>
  <si>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</si>
  <si>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</si>
  <si>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</si>
  <si>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</si>
  <si>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</si>
  <si>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</si>
  <si>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</si>
  <si>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</si>
  <si>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</si>
  <si>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</si>
  <si>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</si>
  <si>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</si>
  <si>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</si>
  <si>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</si>
  <si>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</si>
  <si>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</si>
  <si>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</si>
  <si>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</si>
  <si>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</si>
  <si>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</si>
  <si>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</si>
  <si>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</si>
  <si>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</si>
  <si>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</si>
  <si>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</si>
  <si>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</si>
  <si>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</si>
  <si>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</si>
  <si>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</si>
  <si>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</si>
  <si>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</si>
  <si>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</si>
  <si>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</si>
  <si>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</si>
  <si>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</si>
  <si>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</si>
  <si>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</si>
  <si>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</si>
  <si>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</si>
  <si>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</si>
  <si>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</si>
  <si>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</si>
  <si>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</si>
  <si>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</si>
  <si>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</si>
  <si>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</si>
  <si>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</si>
  <si>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</si>
  <si>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</si>
  <si>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</si>
  <si>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</si>
  <si>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</si>
  <si>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</si>
  <si>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</si>
  <si>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</si>
  <si>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</si>
  <si>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</si>
  <si>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</si>
  <si>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</si>
  <si>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</si>
  <si>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</si>
  <si>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</si>
  <si>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</si>
  <si>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</si>
  <si>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</si>
  <si>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</si>
  <si>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</si>
  <si>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</si>
  <si>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</si>
  <si>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</si>
  <si>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</si>
  <si>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</si>
  <si>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</si>
  <si>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</si>
  <si>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</si>
  <si>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</si>
  <si>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</si>
  <si>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</si>
  <si>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</si>
  <si>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</si>
  <si>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</si>
  <si>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</si>
  <si>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</si>
  <si>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</si>
  <si>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</si>
  <si>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</si>
  <si>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</si>
  <si>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</si>
  <si>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</si>
  <si>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</si>
  <si>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</si>
  <si>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</si>
  <si>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</si>
  <si>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</si>
  <si>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</si>
  <si>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</si>
  <si>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</si>
  <si>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</si>
  <si>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</si>
  <si>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</si>
  <si>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</si>
  <si>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</si>
  <si>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</si>
  <si>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</si>
  <si>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</si>
  <si>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</si>
  <si>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</si>
  <si>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</si>
  <si>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</si>
  <si>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</si>
  <si>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</si>
  <si>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</si>
  <si>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</si>
  <si>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</si>
  <si>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</si>
  <si>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</si>
  <si>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</si>
  <si>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</si>
  <si>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</si>
  <si>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</si>
  <si>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</si>
  <si>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</si>
  <si>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</si>
  <si>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</si>
  <si>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</si>
  <si>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</si>
  <si>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</si>
  <si>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</si>
  <si>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</si>
  <si>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</si>
  <si>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</si>
  <si>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</si>
  <si>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</si>
  <si>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</si>
  <si>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</si>
  <si>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</si>
  <si>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</si>
  <si>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</si>
  <si>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</si>
  <si>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</si>
  <si>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</si>
  <si>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</si>
  <si>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</si>
  <si>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</si>
  <si>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</si>
  <si>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</si>
  <si>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</si>
  <si>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</si>
  <si>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</si>
  <si>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</si>
  <si>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</si>
  <si>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</si>
  <si>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</si>
  <si>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</si>
  <si>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</si>
  <si>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</si>
  <si>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</si>
  <si>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</si>
  <si>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</si>
  <si>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</si>
  <si>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</si>
  <si>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</si>
  <si>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</si>
  <si>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</si>
  <si>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</si>
  <si>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</si>
  <si>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</si>
  <si>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</si>
  <si>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</si>
  <si>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</si>
  <si>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</si>
  <si>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</si>
  <si>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</si>
  <si>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</si>
  <si>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</si>
  <si>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</si>
  <si>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</si>
  <si>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</si>
  <si>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</si>
  <si>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</si>
  <si>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</si>
  <si>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</si>
  <si>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</si>
  <si>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</si>
  <si>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</si>
  <si>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</si>
  <si>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</si>
  <si>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</si>
  <si>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</si>
  <si>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</si>
  <si>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</si>
  <si>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</si>
  <si>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</si>
  <si>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</si>
  <si>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</si>
  <si>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</si>
  <si>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</si>
  <si>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</si>
  <si>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</si>
  <si>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</si>
  <si>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</si>
  <si>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</si>
  <si>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</si>
  <si>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</si>
  <si>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</si>
  <si>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</si>
  <si>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</si>
  <si>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</si>
  <si>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</si>
  <si>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</si>
  <si>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</si>
  <si>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</si>
  <si>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</si>
  <si>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</si>
  <si>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</si>
  <si>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</si>
  <si>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</si>
  <si>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</si>
  <si>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</si>
  <si>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</si>
  <si>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</si>
  <si>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</si>
  <si>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</si>
  <si>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</si>
  <si>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</si>
  <si>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</si>
  <si>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</si>
  <si>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</si>
  <si>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</si>
  <si>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</si>
  <si>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</si>
  <si>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</si>
  <si>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</si>
  <si>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</si>
  <si>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</si>
  <si>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</si>
  <si>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</si>
  <si>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</si>
  <si>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</si>
  <si>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</si>
  <si>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</si>
  <si>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</si>
  <si>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</si>
  <si>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</si>
  <si>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</si>
  <si>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</si>
  <si>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</si>
  <si>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</si>
  <si>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</si>
  <si>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</si>
  <si>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</si>
  <si>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</si>
  <si>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</si>
  <si>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</si>
  <si>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</si>
  <si>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</si>
  <si>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</si>
  <si>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</si>
  <si>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</si>
  <si>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</si>
  <si>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</si>
  <si>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</si>
  <si>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</si>
  <si>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</si>
  <si>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</si>
  <si>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</si>
  <si>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</si>
  <si>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</si>
  <si>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</si>
  <si>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</si>
  <si>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</si>
  <si>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</si>
  <si>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</si>
  <si>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</si>
  <si>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</si>
  <si>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</si>
  <si>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</si>
  <si>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</si>
  <si>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</si>
  <si>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</si>
  <si>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</si>
  <si>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</si>
  <si>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</si>
  <si>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</si>
  <si>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</si>
  <si>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</si>
  <si>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</si>
  <si>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</si>
  <si>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</si>
  <si>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</si>
  <si>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</si>
  <si>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</si>
  <si>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</si>
  <si>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</si>
  <si>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</si>
  <si>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</si>
  <si>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</si>
  <si>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</si>
  <si>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</si>
  <si>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</si>
  <si>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</si>
  <si>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</si>
  <si>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</si>
  <si>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</si>
  <si>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</si>
  <si>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</si>
  <si>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</si>
  <si>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</si>
  <si>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</si>
  <si>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</si>
  <si>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</si>
  <si>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</si>
  <si>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</si>
  <si>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</si>
  <si>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</si>
  <si>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</si>
  <si>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</si>
  <si>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</si>
  <si>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</si>
  <si>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</si>
  <si>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</si>
  <si>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</si>
  <si>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</si>
  <si>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</si>
  <si>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</si>
  <si>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</si>
  <si>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</si>
  <si>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</si>
  <si>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</si>
  <si>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</si>
  <si>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</si>
  <si>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</si>
  <si>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</si>
  <si>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</si>
  <si>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</si>
  <si>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</si>
  <si>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</si>
  <si>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</si>
  <si>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</si>
  <si>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</si>
  <si>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</si>
  <si>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</si>
  <si>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</si>
  <si>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</si>
  <si>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</si>
  <si>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</si>
  <si>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</si>
  <si>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</si>
  <si>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</si>
  <si>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</si>
  <si>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</si>
  <si>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</si>
  <si>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</si>
  <si>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</si>
  <si>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</si>
  <si>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</si>
  <si>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</si>
  <si>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</si>
  <si>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</si>
  <si>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</si>
  <si>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</si>
  <si>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</si>
  <si>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</si>
  <si>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</si>
  <si>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</si>
  <si>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</si>
  <si>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</si>
  <si>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</si>
  <si>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</si>
  <si>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</si>
  <si>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</si>
  <si>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</si>
  <si>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</si>
  <si>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</si>
  <si>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</si>
  <si>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</si>
  <si>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</si>
  <si>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</si>
  <si>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</si>
  <si>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</si>
  <si>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</si>
  <si>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</si>
  <si>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</si>
  <si>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</si>
  <si>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</si>
  <si>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</si>
  <si>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</si>
  <si>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</si>
  <si>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</si>
  <si>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</si>
  <si>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</si>
  <si>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</si>
  <si>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</si>
  <si>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</si>
  <si>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</si>
  <si>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</si>
  <si>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</si>
  <si>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</si>
  <si>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</si>
  <si>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</si>
  <si>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</si>
  <si>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</si>
  <si>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</si>
  <si>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</si>
  <si>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</si>
  <si>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</si>
  <si>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</si>
  <si>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</si>
  <si>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</si>
  <si>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</si>
  <si>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</si>
  <si>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</si>
  <si>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</si>
  <si>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</si>
  <si>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</si>
  <si>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</si>
  <si>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</si>
  <si>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</si>
  <si>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</si>
  <si>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</si>
  <si>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</si>
  <si>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</si>
  <si>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</si>
  <si>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</si>
  <si>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</si>
  <si>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</si>
  <si>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</si>
  <si>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</si>
  <si>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</si>
  <si>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</si>
  <si>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</si>
  <si>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</si>
  <si>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</si>
  <si>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</si>
  <si>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</si>
  <si>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</si>
  <si>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</si>
  <si>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</si>
  <si>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</si>
  <si>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</si>
  <si>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</si>
  <si>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</si>
  <si>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</si>
  <si>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</si>
  <si>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</si>
  <si>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</si>
  <si>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</si>
  <si>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</si>
  <si>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</si>
  <si>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</si>
  <si>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</si>
  <si>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</si>
  <si>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</si>
  <si>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</si>
  <si>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</si>
  <si>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</si>
  <si>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</si>
  <si>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</si>
  <si>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</si>
  <si>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</si>
  <si>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</si>
  <si>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</si>
  <si>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</si>
  <si>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</si>
  <si>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</si>
  <si>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</si>
  <si>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</si>
  <si>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</si>
  <si>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</si>
  <si>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</si>
  <si>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</si>
  <si>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</si>
  <si>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</si>
  <si>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</si>
  <si>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</si>
  <si>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</si>
  <si>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</si>
  <si>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</si>
  <si>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</si>
  <si>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</si>
  <si>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</si>
  <si>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</si>
  <si>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</si>
  <si>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</si>
  <si>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</si>
  <si>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</si>
  <si>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</si>
  <si>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</si>
  <si>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</si>
  <si>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</si>
  <si>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</si>
  <si>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</si>
  <si>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</si>
  <si>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</si>
  <si>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</si>
  <si>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</si>
  <si>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</si>
  <si>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</si>
  <si>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</si>
  <si>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</si>
  <si>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</si>
  <si>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</si>
  <si>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</si>
  <si>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</si>
  <si>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</si>
  <si>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</si>
  <si>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</si>
  <si>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</si>
  <si>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</si>
  <si>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</si>
  <si>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</si>
  <si>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</si>
  <si>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</si>
  <si>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</si>
  <si>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</si>
  <si>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</si>
  <si>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</si>
  <si>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</si>
  <si>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</si>
  <si>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</si>
  <si>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</si>
  <si>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</si>
  <si>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</si>
  <si>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</si>
  <si>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</si>
  <si>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</si>
  <si>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</si>
  <si>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</si>
  <si>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</si>
  <si>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</si>
  <si>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</si>
  <si>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</si>
  <si>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</si>
  <si>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</si>
  <si>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</si>
  <si>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</si>
  <si>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</si>
  <si>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</si>
  <si>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</si>
  <si>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</si>
  <si>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</si>
  <si>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</si>
  <si>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</si>
  <si>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</si>
  <si>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</si>
  <si>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</si>
  <si>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</si>
  <si>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</si>
  <si>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</si>
  <si>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</si>
  <si>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</si>
  <si>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</si>
  <si>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</si>
  <si>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</si>
  <si>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</si>
  <si>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</si>
  <si>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</si>
  <si>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</si>
  <si>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</si>
  <si>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</si>
  <si>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</si>
  <si>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</si>
  <si>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</si>
  <si>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</si>
  <si>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</si>
  <si>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</si>
  <si>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</si>
  <si>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</si>
  <si>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</si>
  <si>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</si>
  <si>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</si>
  <si>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</si>
  <si>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</si>
  <si>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</si>
  <si>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</si>
  <si>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</si>
  <si>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</si>
  <si>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</si>
  <si>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</si>
  <si>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</si>
  <si>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</si>
  <si>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</si>
  <si>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</si>
  <si>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</si>
  <si>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</si>
  <si>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</si>
  <si>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</si>
  <si>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</si>
  <si>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</si>
  <si>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</si>
  <si>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</si>
  <si>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</si>
  <si>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</si>
  <si>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</si>
  <si>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</si>
  <si>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</si>
  <si>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</si>
  <si>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</si>
  <si>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</si>
  <si>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</si>
  <si>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</si>
  <si>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</si>
  <si>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</si>
  <si>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</si>
  <si>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</si>
  <si>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</si>
  <si>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</si>
  <si>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</si>
  <si>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</si>
  <si>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</si>
  <si>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</si>
  <si>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</si>
  <si>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</si>
  <si>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</si>
  <si>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</si>
  <si>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</si>
  <si>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</si>
  <si>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</si>
  <si>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</si>
  <si>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</si>
  <si>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</si>
  <si>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</si>
  <si>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</si>
  <si>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</si>
  <si>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</si>
  <si>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</si>
  <si>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</si>
  <si>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</si>
  <si>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</si>
  <si>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</si>
  <si>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</si>
  <si>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</si>
  <si>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</si>
  <si>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</si>
  <si>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</si>
  <si>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</si>
  <si>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</si>
  <si>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</si>
  <si>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</si>
  <si>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</si>
  <si>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</si>
  <si>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</si>
  <si>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</si>
  <si>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</si>
  <si>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</si>
  <si>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</si>
  <si>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</si>
  <si>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</si>
  <si>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</si>
  <si>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</si>
  <si>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</si>
  <si>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</si>
  <si>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</si>
  <si>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</si>
  <si>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</si>
  <si>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</si>
  <si>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</si>
  <si>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</si>
  <si>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</si>
  <si>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</si>
  <si>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</si>
  <si>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</si>
  <si>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</si>
  <si>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</si>
  <si>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</si>
  <si>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</si>
  <si>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</si>
  <si>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</si>
  <si>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</si>
  <si>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</si>
  <si>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</si>
  <si>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</si>
  <si>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</si>
  <si>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</si>
  <si>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</si>
  <si>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</si>
  <si>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</si>
  <si>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</si>
  <si>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</si>
  <si>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</si>
  <si>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</si>
  <si>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</si>
  <si>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</si>
  <si>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</si>
  <si>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</si>
  <si>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</si>
  <si>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</si>
  <si>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</si>
  <si>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</si>
  <si>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</si>
  <si>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</si>
  <si>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</si>
  <si>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</si>
  <si>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</si>
  <si>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</si>
  <si>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</si>
  <si>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</si>
  <si>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</si>
  <si>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</si>
  <si>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</si>
  <si>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</si>
  <si>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</si>
  <si>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</si>
  <si>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</si>
  <si>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</si>
  <si>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</si>
  <si>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</si>
  <si>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</si>
  <si>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</si>
  <si>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</si>
  <si>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</si>
  <si>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</si>
  <si>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</si>
  <si>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</si>
  <si>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</si>
  <si>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</si>
  <si>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</si>
  <si>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</si>
  <si>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</si>
  <si>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</si>
  <si>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</si>
  <si>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</si>
  <si>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</si>
  <si>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</si>
  <si>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</si>
  <si>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</si>
  <si>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</si>
  <si>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</si>
  <si>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</si>
  <si>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</si>
  <si>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</si>
  <si>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</si>
  <si>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</si>
  <si>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</si>
  <si>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</si>
  <si>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</si>
  <si>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</si>
  <si>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</si>
  <si>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</si>
  <si>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</si>
  <si>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</si>
  <si>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</si>
  <si>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</si>
  <si>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</si>
  <si>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</si>
  <si>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</si>
  <si>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</si>
  <si>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</si>
  <si>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</si>
  <si>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</si>
  <si>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</si>
  <si>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</si>
  <si>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</si>
  <si>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</si>
  <si>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</si>
  <si>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</si>
  <si>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</si>
  <si>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</si>
  <si>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</si>
  <si>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</si>
  <si>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</si>
  <si>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</si>
  <si>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</si>
  <si>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</si>
  <si>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</si>
  <si>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</si>
  <si>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</si>
  <si>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</si>
  <si>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</si>
  <si>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</si>
  <si>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</si>
  <si>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</si>
  <si>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</si>
  <si>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</si>
  <si>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</si>
  <si>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</si>
  <si>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</si>
  <si>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</si>
  <si>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</si>
  <si>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</si>
  <si>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</si>
  <si>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</si>
  <si>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</si>
  <si>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</si>
  <si>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</si>
  <si>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</si>
  <si>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</si>
  <si>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</si>
  <si>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</si>
  <si>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</si>
  <si>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</si>
  <si>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</si>
  <si>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</si>
  <si>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</si>
  <si>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</si>
  <si>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</si>
  <si>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</si>
  <si>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</si>
  <si>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</si>
  <si>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</si>
  <si>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</si>
  <si>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</si>
  <si>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</si>
  <si>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</si>
  <si>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</si>
  <si>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</si>
  <si>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</si>
  <si>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</si>
  <si>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</si>
  <si>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</si>
  <si>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</si>
  <si>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</si>
  <si>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</si>
  <si>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</si>
  <si>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</si>
  <si>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</si>
  <si>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</si>
  <si>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</si>
  <si>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</si>
  <si>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</si>
  <si>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</si>
  <si>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</si>
  <si>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</si>
  <si>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</si>
  <si>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</si>
  <si>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</si>
  <si>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</si>
  <si>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</si>
  <si>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</si>
  <si>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</si>
  <si>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</si>
  <si>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</si>
  <si>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</si>
  <si>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</si>
  <si>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</si>
  <si>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</si>
  <si>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</si>
  <si>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</si>
  <si>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</si>
  <si>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</si>
  <si>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</si>
  <si>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</si>
  <si>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</si>
  <si>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</si>
  <si>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</si>
  <si>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</si>
  <si>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</si>
  <si>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</si>
  <si>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</si>
  <si>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</si>
  <si>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</si>
  <si>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</si>
  <si>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</si>
  <si>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</si>
  <si>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</si>
  <si>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</si>
  <si>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</si>
  <si>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</si>
  <si>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</si>
  <si>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</si>
  <si>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</si>
  <si>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</si>
  <si>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</si>
  <si>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</si>
  <si>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</si>
  <si>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</si>
  <si>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</si>
  <si>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</si>
  <si>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</si>
  <si>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</si>
  <si>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</si>
  <si>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</si>
  <si>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</si>
  <si>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</si>
  <si>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</si>
  <si>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</si>
  <si>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</si>
  <si>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</si>
  <si>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</si>
  <si>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</si>
  <si>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</si>
  <si>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</si>
  <si>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</si>
  <si>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</si>
  <si>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</si>
  <si>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</si>
  <si>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</si>
  <si>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</si>
  <si>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</si>
  <si>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</si>
  <si>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</si>
  <si>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</si>
  <si>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</si>
  <si>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</si>
  <si>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</si>
  <si>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</si>
  <si>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</si>
  <si>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</si>
  <si>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</si>
  <si>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</si>
  <si>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</si>
  <si>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</si>
  <si>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</si>
  <si>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</si>
  <si>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</si>
  <si>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</si>
  <si>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</si>
  <si>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</si>
  <si>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</si>
  <si>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</si>
  <si>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</si>
  <si>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</si>
  <si>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</si>
  <si>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</si>
  <si>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</si>
  <si>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</si>
  <si>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</si>
  <si>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</si>
  <si>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</si>
  <si>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</si>
  <si>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</si>
  <si>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</si>
  <si>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</si>
  <si>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</si>
  <si>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</si>
  <si>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</si>
  <si>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</si>
  <si>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</si>
  <si>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</si>
  <si>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</si>
  <si>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</si>
  <si>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</si>
  <si>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</si>
  <si>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</si>
  <si>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</si>
  <si>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</si>
  <si>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</si>
  <si>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</si>
  <si>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</si>
  <si>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</si>
  <si>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</si>
  <si>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</si>
  <si>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</si>
  <si>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</si>
  <si>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</si>
  <si>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</si>
  <si>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</si>
  <si>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</si>
  <si>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</si>
  <si>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</si>
  <si>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</si>
  <si>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</si>
  <si>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</si>
  <si>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</si>
  <si>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</si>
  <si>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</si>
  <si>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</si>
  <si>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</si>
  <si>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</si>
  <si>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</si>
  <si>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</si>
  <si>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</si>
  <si>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</si>
  <si>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</si>
  <si>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</si>
  <si>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</si>
  <si>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</si>
  <si>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</si>
  <si>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</si>
  <si>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</si>
  <si>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</si>
  <si>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</si>
  <si>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</si>
  <si>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</si>
  <si>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</si>
  <si>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</si>
  <si>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</si>
  <si>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</si>
  <si>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</si>
  <si>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</si>
  <si>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</si>
  <si>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</si>
  <si>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</si>
  <si>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</si>
  <si>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</si>
  <si>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</si>
  <si>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</si>
  <si>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</si>
  <si>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</si>
  <si>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</si>
  <si>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</si>
  <si>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</si>
  <si>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</si>
  <si>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</si>
  <si>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</si>
  <si>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</si>
  <si>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</si>
  <si>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</si>
  <si>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</si>
  <si>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</si>
  <si>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</si>
  <si>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</si>
  <si>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</si>
  <si>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</si>
  <si>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</si>
  <si>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</si>
  <si>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</si>
  <si>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</si>
  <si>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</si>
  <si>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</si>
  <si>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</si>
  <si>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</si>
  <si>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</si>
  <si>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</si>
  <si>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</si>
  <si>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</si>
  <si>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</si>
  <si>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</si>
  <si>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</si>
  <si>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</si>
  <si>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</si>
  <si>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</si>
  <si>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</si>
  <si>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</si>
  <si>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</si>
  <si>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</si>
  <si>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</si>
  <si>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</si>
  <si>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</si>
  <si>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</si>
  <si>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</si>
  <si>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</si>
  <si>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</si>
  <si>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</si>
  <si>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</si>
  <si>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</si>
  <si>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</si>
  <si>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</si>
  <si>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</si>
  <si>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</si>
  <si>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</si>
  <si>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</si>
  <si>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</si>
  <si>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</si>
  <si>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</si>
  <si>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</si>
  <si>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</si>
  <si>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</si>
  <si>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</si>
  <si>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</si>
  <si>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</si>
  <si>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</si>
  <si>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</si>
  <si>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</si>
  <si>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</si>
  <si>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</si>
  <si>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</si>
  <si>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</si>
  <si>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</si>
  <si>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</si>
  <si>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</si>
  <si>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</si>
  <si>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</si>
  <si>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</si>
  <si>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</si>
  <si>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</si>
  <si>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</si>
  <si>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</si>
  <si>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</si>
  <si>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</si>
  <si>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</si>
  <si>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</si>
  <si>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</si>
  <si>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</si>
  <si>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</si>
  <si>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</si>
  <si>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</si>
  <si>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</si>
  <si>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</si>
  <si>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</si>
  <si>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</si>
  <si>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</si>
  <si>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</si>
  <si>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</si>
  <si>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</si>
  <si>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</si>
  <si>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</si>
  <si>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</si>
  <si>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</si>
  <si>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</si>
  <si>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</si>
  <si>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</si>
  <si>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</si>
  <si>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</si>
  <si>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</si>
  <si>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</si>
  <si>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</si>
  <si>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</si>
  <si>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</si>
  <si>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</si>
  <si>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</si>
  <si>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</si>
  <si>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</si>
  <si>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</si>
  <si>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</si>
  <si>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</si>
  <si>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</si>
  <si>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</si>
  <si>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</si>
  <si>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</si>
  <si>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</si>
  <si>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</si>
  <si>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</si>
  <si>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</si>
  <si>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</si>
  <si>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</si>
  <si>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</si>
  <si>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</si>
  <si>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</si>
  <si>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</si>
  <si>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</si>
  <si>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</si>
  <si>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</si>
  <si>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</si>
  <si>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</si>
  <si>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</si>
  <si>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</si>
  <si>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</si>
  <si>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</si>
  <si>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</si>
  <si>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</si>
  <si>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</si>
  <si>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</si>
  <si>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</si>
  <si>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</si>
  <si>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</si>
  <si>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</si>
  <si>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</si>
  <si>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</si>
  <si>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</si>
  <si>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</si>
  <si>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</si>
  <si>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</si>
  <si>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</si>
  <si>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</si>
  <si>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</si>
  <si>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</si>
  <si>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</si>
  <si>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</si>
  <si>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</si>
  <si>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</si>
  <si>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</si>
  <si>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</si>
  <si>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</si>
  <si>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</si>
  <si>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</si>
  <si>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</si>
  <si>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</si>
  <si>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</si>
  <si>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</si>
  <si>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</si>
  <si>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</si>
  <si>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</si>
  <si>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</si>
  <si>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</si>
  <si>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</si>
  <si>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</si>
  <si>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</si>
  <si>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</si>
  <si>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</si>
  <si>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</si>
  <si>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</si>
  <si>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</si>
  <si>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</si>
  <si>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</si>
  <si>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</si>
  <si>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</si>
  <si>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</si>
  <si>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</si>
  <si>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</si>
  <si>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</si>
  <si>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</si>
  <si>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</si>
  <si>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</si>
  <si>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</si>
  <si>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</si>
  <si>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</si>
  <si>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</si>
  <si>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</si>
  <si>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</si>
  <si>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</si>
  <si>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</si>
  <si>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</si>
  <si>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</si>
  <si>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</si>
  <si>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</si>
  <si>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</si>
  <si>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</si>
  <si>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</si>
  <si>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</si>
  <si>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</si>
  <si>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</si>
  <si>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</si>
  <si>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</si>
  <si>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</si>
  <si>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</si>
  <si>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</si>
  <si>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</si>
  <si>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</si>
  <si>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</si>
  <si>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</si>
  <si>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</si>
  <si>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</si>
  <si>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</si>
  <si>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</si>
  <si>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</si>
  <si>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</si>
  <si>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</si>
  <si>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</si>
  <si>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</si>
  <si>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</si>
  <si>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</si>
  <si>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</si>
  <si>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</si>
  <si>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</si>
  <si>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</si>
  <si>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</si>
  <si>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</si>
  <si>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</si>
  <si>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</si>
  <si>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</si>
  <si>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</si>
  <si>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</si>
  <si>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</si>
  <si>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</si>
  <si>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</si>
  <si>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</si>
  <si>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</si>
  <si>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</si>
  <si>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</si>
  <si>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</si>
  <si>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</si>
  <si>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</si>
  <si>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</si>
  <si>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</si>
  <si>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</si>
  <si>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</si>
  <si>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</si>
  <si>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</si>
  <si>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</si>
  <si>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</si>
  <si>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</si>
  <si>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</si>
  <si>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</si>
  <si>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</si>
  <si>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</si>
  <si>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</si>
  <si>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</si>
  <si>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</si>
  <si>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</si>
  <si>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</si>
  <si>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</si>
  <si>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</si>
  <si>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</si>
  <si>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</si>
  <si>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</si>
  <si>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</si>
  <si>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</si>
  <si>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</si>
  <si>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</si>
  <si>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</si>
  <si>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</si>
  <si>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</si>
  <si>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</si>
  <si>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</si>
  <si>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</si>
  <si>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</si>
  <si>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</si>
  <si>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</si>
  <si>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</si>
  <si>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</si>
  <si>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</si>
  <si>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</si>
  <si>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</si>
  <si>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</si>
  <si>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</si>
  <si>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</si>
  <si>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</si>
  <si>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</si>
  <si>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</si>
  <si>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</si>
  <si>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</si>
  <si>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</si>
  <si>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</si>
  <si>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</si>
  <si>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</si>
  <si>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</si>
  <si>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</si>
  <si>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</si>
  <si>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</si>
  <si>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</si>
  <si>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</si>
  <si>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</si>
  <si>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</si>
  <si>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</si>
  <si>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</si>
  <si>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</si>
  <si>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</si>
  <si>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</si>
  <si>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</si>
  <si>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</si>
  <si>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</si>
  <si>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</si>
  <si>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</si>
  <si>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</si>
  <si>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</si>
  <si>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</si>
  <si>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</si>
  <si>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</si>
  <si>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</si>
  <si>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</si>
  <si>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</si>
  <si>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</si>
  <si>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</si>
  <si>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</si>
  <si>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</si>
  <si>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</si>
  <si>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</si>
  <si>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</si>
  <si>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</si>
  <si>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</si>
  <si>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</si>
  <si>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</si>
  <si>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</si>
  <si>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</si>
  <si>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</si>
  <si>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</si>
  <si>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</si>
  <si>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</si>
  <si>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</si>
  <si>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</si>
  <si>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</si>
  <si>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</si>
  <si>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</si>
  <si>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</si>
  <si>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</si>
  <si>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</si>
  <si>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</si>
  <si>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</si>
  <si>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</si>
  <si>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</si>
  <si>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</si>
  <si>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</si>
  <si>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</si>
  <si>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</si>
  <si>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</si>
  <si>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</si>
  <si>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</si>
  <si>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</si>
  <si>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</si>
  <si>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</si>
  <si>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</si>
  <si>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</si>
  <si>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</si>
  <si>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</si>
  <si>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</si>
  <si>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</si>
  <si>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</si>
  <si>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</si>
  <si>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</si>
  <si>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</si>
  <si>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</si>
  <si>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</si>
  <si>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</si>
  <si>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</si>
  <si>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</si>
  <si>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</si>
  <si>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</si>
  <si>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</si>
  <si>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</si>
  <si>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</si>
  <si>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</si>
  <si>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</si>
  <si>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</si>
  <si>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</si>
  <si>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</si>
  <si>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</si>
  <si>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</si>
  <si>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</si>
  <si>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</si>
  <si>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</si>
  <si>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</si>
  <si>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</si>
  <si>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</si>
  <si>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</si>
  <si>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</si>
  <si>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</si>
  <si>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</si>
  <si>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</si>
  <si>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</si>
  <si>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</si>
  <si>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</si>
  <si>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</si>
  <si>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</si>
  <si>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</si>
  <si>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</si>
  <si>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</si>
  <si>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</si>
  <si>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</si>
  <si>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</si>
  <si>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</si>
  <si>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</si>
  <si>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</si>
  <si>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</si>
  <si>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</si>
  <si>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</si>
  <si>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</si>
  <si>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</si>
  <si>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</si>
  <si>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</si>
  <si>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</si>
  <si>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</si>
  <si>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</si>
  <si>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</si>
  <si>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</si>
  <si>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</si>
  <si>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</si>
  <si>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</si>
  <si>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</si>
  <si>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</si>
  <si>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</si>
  <si>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</si>
  <si>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</si>
  <si>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</si>
  <si>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</si>
  <si>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</si>
  <si>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</si>
  <si>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</si>
  <si>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</si>
  <si>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</si>
  <si>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</si>
  <si>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</si>
  <si>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</si>
  <si>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</si>
  <si>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</si>
  <si>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</si>
  <si>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</si>
  <si>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</si>
  <si>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</si>
  <si>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</si>
  <si>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</si>
  <si>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</si>
  <si>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</si>
  <si>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</si>
  <si>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</si>
  <si>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</si>
  <si>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</si>
  <si>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</si>
  <si>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</si>
  <si>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</si>
  <si>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</si>
  <si>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</si>
  <si>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</si>
  <si>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</si>
  <si>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</si>
  <si>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</si>
  <si>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</si>
  <si>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</si>
  <si>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</si>
  <si>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</si>
  <si>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</si>
  <si>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</si>
  <si>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</si>
  <si>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</si>
  <si>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</si>
  <si>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</si>
  <si>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</si>
  <si>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</si>
  <si>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</si>
  <si>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</si>
  <si>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</si>
  <si>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</si>
  <si>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</si>
  <si>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</si>
  <si>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</si>
  <si>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</si>
  <si>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</si>
  <si>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</si>
  <si>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</si>
  <si>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</si>
  <si>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</si>
  <si>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</si>
  <si>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</si>
  <si>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</si>
  <si>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</si>
  <si>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</si>
  <si>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</si>
  <si>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</si>
  <si>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</si>
  <si>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</si>
  <si>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</si>
  <si>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</si>
  <si>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</si>
  <si>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</si>
  <si>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</si>
  <si>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</si>
  <si>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</si>
  <si>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</si>
  <si>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</si>
  <si>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</si>
  <si>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</si>
  <si>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</si>
  <si>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</si>
  <si>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</si>
  <si>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</si>
  <si>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</si>
  <si>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</si>
  <si>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</si>
  <si>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</si>
  <si>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</si>
  <si>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</si>
  <si>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</si>
  <si>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</si>
  <si>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</si>
  <si>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</si>
  <si>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</si>
  <si>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</si>
  <si>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</si>
  <si>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</si>
  <si>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</si>
  <si>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</si>
  <si>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</si>
  <si>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</si>
  <si>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</si>
  <si>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</si>
  <si>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</si>
  <si>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</si>
  <si>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</si>
  <si>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</si>
  <si>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</si>
  <si>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</si>
  <si>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</si>
  <si>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</si>
  <si>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</si>
  <si>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</si>
  <si>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</si>
  <si>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</si>
  <si>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</si>
  <si>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</si>
  <si>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</si>
  <si>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</si>
  <si>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</si>
  <si>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</si>
  <si>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</si>
  <si>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</si>
  <si>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</si>
  <si>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</si>
  <si>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</si>
  <si>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</si>
  <si>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</si>
  <si>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</si>
  <si>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</si>
  <si>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</si>
  <si>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</si>
  <si>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</si>
  <si>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</si>
  <si>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</si>
  <si>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</si>
  <si>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</si>
  <si>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</si>
  <si>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</si>
  <si>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</si>
  <si>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</si>
  <si>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</si>
  <si>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</si>
  <si>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</si>
  <si>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</si>
  <si>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</si>
  <si>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</si>
  <si>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</si>
  <si>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</si>
  <si>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</si>
  <si>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</si>
  <si>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</si>
  <si>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</si>
  <si>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</si>
  <si>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</si>
  <si>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</si>
  <si>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</si>
  <si>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</si>
  <si>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</si>
  <si>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</si>
  <si>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</si>
  <si>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</si>
  <si>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</si>
  <si>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</si>
  <si>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</si>
  <si>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</si>
  <si>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</si>
  <si>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</si>
  <si>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</si>
  <si>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</si>
  <si>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</si>
  <si>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</si>
  <si>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</si>
  <si>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</si>
  <si>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</si>
  <si>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</si>
  <si>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</si>
  <si>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</si>
  <si>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</si>
  <si>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</si>
  <si>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</si>
  <si>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</si>
  <si>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</si>
  <si>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</si>
  <si>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</si>
  <si>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</si>
  <si>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</si>
  <si>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</si>
  <si>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</si>
  <si>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</si>
  <si>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</si>
  <si>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</si>
  <si>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</si>
  <si>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</si>
  <si>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</si>
  <si>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</si>
  <si>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</si>
  <si>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</si>
  <si>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</si>
  <si>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</si>
  <si>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</si>
  <si>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</si>
  <si>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</si>
  <si>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</si>
  <si>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</si>
  <si>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</si>
  <si>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</si>
  <si>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</si>
  <si>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</si>
  <si>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</si>
  <si>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</si>
  <si>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</si>
  <si>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</si>
  <si>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</si>
  <si>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</si>
  <si>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</si>
  <si>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</si>
  <si>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</si>
  <si>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</si>
  <si>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</si>
  <si>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</si>
  <si>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</si>
  <si>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</si>
  <si>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</si>
  <si>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</si>
  <si>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</si>
  <si>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</si>
  <si>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</si>
  <si>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</si>
  <si>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</si>
  <si>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</si>
  <si>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</si>
  <si>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</si>
  <si>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</si>
  <si>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</si>
  <si>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</si>
  <si>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</si>
  <si>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</si>
  <si>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</si>
  <si>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</si>
  <si>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</si>
  <si>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</si>
  <si>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</si>
  <si>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</si>
  <si>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</si>
  <si>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</si>
  <si>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</si>
  <si>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</si>
  <si>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</si>
  <si>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</si>
  <si>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</si>
  <si>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</si>
  <si>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</si>
  <si>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</si>
  <si>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</si>
  <si>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</si>
  <si>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</si>
  <si>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</si>
  <si>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</si>
  <si>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</si>
  <si>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</si>
  <si>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</si>
  <si>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</si>
  <si>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</si>
  <si>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</si>
  <si>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</si>
  <si>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</si>
  <si>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</si>
  <si>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</si>
  <si>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</si>
  <si>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</si>
  <si>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</si>
  <si>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</si>
  <si>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</si>
  <si>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</si>
  <si>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</si>
  <si>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</si>
  <si>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</si>
  <si>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</si>
  <si>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</si>
  <si>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</si>
  <si>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</si>
  <si>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</si>
  <si>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</si>
  <si>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</si>
  <si>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</si>
  <si>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</si>
  <si>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</si>
  <si>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</si>
  <si>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</si>
  <si>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</si>
  <si>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</si>
  <si>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</si>
  <si>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</si>
  <si>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</si>
  <si>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</si>
  <si>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</si>
  <si>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</si>
  <si>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</si>
  <si>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</si>
  <si>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</si>
  <si>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</si>
  <si>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</si>
  <si>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</si>
  <si>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</si>
  <si>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</si>
  <si>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</si>
  <si>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</si>
  <si>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</si>
  <si>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</si>
  <si>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</si>
  <si>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</si>
  <si>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</si>
  <si>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</si>
  <si>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</si>
  <si>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</si>
  <si>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</si>
  <si>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</si>
  <si>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</si>
  <si>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</si>
  <si>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</si>
  <si>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</si>
  <si>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</si>
  <si>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</si>
  <si>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</si>
  <si>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</si>
  <si>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</si>
  <si>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</si>
  <si>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</si>
  <si>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</si>
  <si>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</si>
  <si>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</si>
  <si>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</si>
  <si>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</si>
  <si>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</si>
  <si>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</si>
  <si>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</si>
  <si>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</si>
  <si>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</si>
  <si>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</si>
  <si>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</si>
  <si>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</si>
  <si>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</si>
  <si>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</si>
  <si>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</si>
  <si>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</si>
  <si>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</si>
  <si>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</si>
  <si>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</si>
  <si>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</si>
  <si>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</si>
  <si>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</si>
  <si>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</si>
  <si>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</si>
  <si>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</si>
  <si>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</si>
  <si>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</si>
  <si>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</si>
  <si>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</si>
  <si>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</si>
  <si>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</si>
  <si>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</si>
  <si>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</si>
  <si>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</si>
  <si>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</si>
  <si>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</si>
  <si>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</si>
  <si>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</si>
  <si>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</si>
  <si>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</si>
  <si>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</si>
  <si>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</si>
  <si>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</si>
  <si>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</si>
  <si>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</si>
  <si>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</si>
  <si>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</si>
  <si>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</si>
  <si>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</si>
  <si>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</si>
  <si>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</si>
  <si>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</si>
  <si>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</si>
  <si>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</si>
  <si>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</si>
  <si>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</si>
  <si>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</si>
  <si>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</si>
  <si>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</si>
  <si>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</si>
  <si>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</si>
  <si>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</si>
  <si>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</si>
  <si>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</si>
  <si>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</si>
  <si>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</si>
  <si>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</si>
  <si>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</si>
  <si>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</si>
  <si>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</si>
  <si>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</si>
  <si>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</si>
  <si>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</si>
  <si>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</si>
  <si>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</si>
  <si>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</si>
  <si>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</si>
  <si>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</si>
  <si>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</si>
  <si>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</si>
  <si>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</si>
  <si>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</si>
  <si>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</si>
  <si>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</si>
  <si>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</si>
  <si>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</si>
  <si>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</si>
  <si>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</si>
  <si>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</si>
  <si>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</si>
  <si>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</si>
  <si>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</si>
  <si>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</si>
  <si>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</si>
  <si>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</si>
  <si>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</si>
  <si>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</si>
  <si>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</si>
  <si>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</si>
  <si>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</si>
  <si>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</si>
  <si>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</si>
  <si>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</si>
  <si>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</si>
  <si>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</si>
  <si>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</si>
  <si>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</si>
  <si>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</si>
  <si>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</si>
  <si>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</si>
  <si>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</si>
  <si>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</si>
  <si>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</si>
  <si>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</si>
  <si>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</si>
  <si>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</si>
  <si>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</si>
  <si>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</si>
  <si>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</si>
  <si>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</si>
  <si>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</si>
  <si>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</si>
  <si>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</si>
  <si>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</si>
  <si>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</si>
  <si>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</si>
  <si>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</si>
  <si>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</si>
  <si>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</si>
  <si>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</si>
  <si>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</si>
  <si>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</si>
  <si>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</si>
  <si>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</si>
  <si>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</si>
  <si>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</si>
  <si>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</si>
  <si>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</si>
  <si>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</si>
  <si>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</si>
  <si>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</si>
  <si>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</si>
  <si>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</si>
  <si>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</si>
  <si>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</si>
  <si>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</si>
  <si>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</si>
  <si>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</si>
  <si>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</si>
  <si>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</si>
  <si>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</si>
  <si>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</si>
  <si>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</si>
  <si>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</si>
  <si>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</si>
  <si>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</si>
  <si>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</si>
  <si>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</si>
  <si>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</si>
  <si>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</si>
  <si>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</si>
  <si>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</si>
  <si>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</si>
  <si>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</si>
  <si>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</si>
  <si>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</si>
  <si>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</si>
  <si>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</si>
  <si>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</si>
  <si>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</si>
  <si>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</si>
  <si>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</si>
  <si>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</si>
  <si>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</si>
  <si>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</si>
  <si>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</si>
  <si>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</si>
  <si>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</si>
  <si>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</si>
  <si>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</si>
  <si>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</si>
  <si>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</si>
  <si>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</si>
  <si>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</si>
  <si>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</si>
  <si>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</si>
  <si>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</si>
  <si>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</si>
  <si>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</si>
  <si>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</si>
  <si>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</si>
  <si>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</si>
  <si>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</si>
  <si>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</si>
  <si>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</si>
  <si>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</si>
  <si>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</si>
  <si>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</si>
  <si>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</si>
  <si>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</si>
  <si>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</si>
  <si>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</si>
  <si>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</si>
  <si>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</si>
  <si>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</si>
  <si>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</si>
  <si>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</si>
  <si>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</si>
  <si>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</si>
  <si>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</si>
  <si>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</si>
  <si>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</si>
  <si>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</si>
  <si>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</si>
  <si>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</si>
  <si>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</si>
  <si>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</si>
  <si>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</si>
  <si>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</si>
  <si>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</si>
  <si>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</si>
  <si>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</si>
  <si>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</si>
  <si>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</si>
  <si>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</si>
  <si>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</si>
  <si>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</si>
  <si>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</si>
  <si>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</si>
  <si>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</si>
  <si>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</si>
  <si>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</si>
  <si>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</si>
  <si>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</si>
  <si>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</si>
  <si>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</si>
  <si>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</si>
  <si>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</si>
  <si>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</si>
  <si>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</si>
  <si>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</si>
  <si>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</si>
  <si>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</si>
  <si>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</si>
  <si>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</si>
  <si>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</si>
  <si>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</si>
  <si>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</si>
  <si>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</si>
  <si>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</si>
  <si>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</si>
  <si>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</si>
  <si>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</si>
  <si>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</si>
  <si>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</si>
  <si>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</si>
  <si>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</si>
  <si>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</si>
  <si>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</si>
  <si>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</si>
  <si>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</si>
  <si>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</si>
  <si>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</si>
  <si>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</si>
  <si>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</si>
  <si>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</si>
  <si>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</si>
  <si>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</si>
  <si>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</si>
  <si>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</si>
  <si>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</si>
  <si>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</si>
  <si>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</si>
  <si>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</si>
  <si>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</si>
  <si>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</si>
  <si>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</si>
  <si>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</si>
  <si>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</si>
  <si>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</si>
  <si>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</si>
  <si>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</si>
  <si>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</si>
  <si>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</si>
  <si>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</si>
  <si>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</si>
  <si>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</si>
  <si>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</si>
  <si>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</si>
  <si>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</si>
  <si>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</si>
  <si>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</si>
  <si>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</si>
  <si>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</si>
  <si>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</si>
  <si>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</si>
  <si>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</si>
  <si>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</si>
  <si>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</si>
  <si>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</si>
  <si>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</si>
  <si>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</si>
  <si>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</si>
  <si>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</si>
  <si>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</si>
  <si>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</si>
  <si>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</si>
  <si>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</si>
  <si>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</si>
  <si>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</si>
  <si>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</si>
  <si>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</si>
  <si>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</si>
  <si>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</si>
  <si>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</si>
  <si>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</si>
  <si>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</si>
  <si>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</si>
  <si>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</si>
  <si>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</si>
  <si>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</si>
  <si>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</si>
  <si>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</si>
  <si>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</si>
  <si>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</si>
  <si>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</si>
  <si>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</si>
  <si>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</si>
  <si>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</si>
  <si>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</si>
  <si>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</si>
  <si>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</si>
  <si>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</si>
  <si>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</si>
  <si>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</si>
  <si>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</si>
  <si>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</si>
  <si>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</si>
  <si>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</si>
  <si>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</si>
  <si>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</si>
  <si>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</si>
  <si>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</si>
  <si>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</si>
  <si>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</si>
  <si>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</si>
  <si>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</si>
  <si>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</si>
  <si>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</si>
  <si>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</si>
  <si>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</si>
  <si>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</si>
  <si>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</si>
  <si>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</si>
  <si>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</si>
  <si>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</si>
  <si>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</si>
  <si>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</si>
  <si>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</si>
  <si>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</si>
  <si>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</si>
  <si>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</si>
  <si>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</si>
  <si>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</si>
  <si>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</si>
  <si>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</si>
  <si>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</si>
  <si>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</si>
  <si>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</si>
  <si>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</si>
  <si>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</si>
  <si>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</si>
  <si>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</si>
  <si>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</si>
  <si>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</si>
  <si>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</si>
  <si>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</si>
  <si>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</si>
  <si>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</si>
  <si>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</si>
  <si>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</si>
  <si>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</si>
  <si>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</si>
  <si>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</si>
  <si>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</si>
  <si>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</si>
  <si>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</si>
  <si>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</si>
  <si>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</si>
  <si>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</si>
  <si>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</si>
  <si>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</si>
  <si>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</si>
  <si>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</si>
  <si>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</si>
  <si>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</si>
  <si>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</si>
  <si>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</si>
  <si>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</si>
  <si>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</si>
  <si>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</si>
  <si>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</si>
  <si>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</si>
  <si>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</si>
  <si>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</si>
  <si>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</si>
  <si>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</si>
  <si>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</si>
  <si>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</si>
  <si>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</si>
  <si>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</si>
  <si>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</si>
  <si>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</si>
  <si>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</si>
  <si>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</si>
  <si>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</si>
  <si>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</si>
  <si>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</si>
  <si>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</si>
  <si>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</si>
  <si>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</si>
  <si>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</si>
  <si>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</si>
  <si>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</si>
  <si>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</si>
  <si>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</si>
  <si>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</si>
  <si>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</si>
  <si>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</si>
  <si>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</si>
  <si>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</si>
  <si>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</si>
  <si>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</si>
  <si>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</si>
  <si>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</si>
  <si>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</si>
  <si>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</si>
  <si>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</si>
  <si>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</si>
  <si>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</si>
  <si>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</si>
  <si>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</si>
  <si>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</si>
  <si>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</si>
  <si>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</si>
  <si>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</si>
  <si>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</si>
  <si>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</si>
  <si>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</si>
  <si>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</si>
  <si>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</si>
  <si>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</si>
  <si>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</si>
  <si>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</si>
  <si>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</si>
  <si>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</si>
  <si>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</si>
  <si>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</si>
  <si>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</si>
  <si>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</si>
  <si>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</si>
  <si>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</si>
  <si>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</si>
  <si>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</si>
  <si>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</si>
  <si>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</si>
  <si>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</si>
  <si>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</si>
  <si>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</si>
  <si>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</si>
  <si>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</si>
  <si>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</si>
  <si>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</si>
  <si>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</si>
  <si>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</si>
  <si>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</si>
  <si>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</si>
  <si>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</si>
  <si>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</si>
  <si>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</si>
  <si>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</si>
  <si>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</si>
  <si>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</si>
  <si>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</si>
  <si>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</si>
  <si>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</si>
  <si>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</si>
  <si>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</si>
  <si>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</si>
  <si>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</si>
  <si>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</si>
  <si>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</si>
  <si>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</si>
  <si>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</si>
  <si>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</si>
  <si>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</si>
  <si>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</si>
  <si>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</si>
  <si>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</si>
  <si>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</si>
  <si>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</si>
  <si>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</si>
  <si>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</si>
  <si>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</si>
  <si>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</si>
  <si>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</si>
  <si>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</si>
  <si>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</si>
  <si>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</si>
  <si>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</si>
  <si>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</si>
  <si>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</si>
  <si>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</si>
  <si>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</si>
  <si>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</si>
  <si>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</si>
  <si>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</si>
  <si>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</si>
  <si>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</si>
  <si>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</si>
  <si>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</si>
  <si>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</si>
  <si>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</si>
  <si>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</si>
  <si>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</si>
  <si>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</si>
  <si>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</si>
  <si>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</si>
  <si>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</si>
  <si>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</si>
  <si>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</si>
  <si>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</si>
  <si>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</si>
  <si>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</si>
  <si>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</si>
  <si>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</si>
  <si>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</si>
  <si>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</si>
  <si>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</si>
  <si>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</si>
  <si>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</si>
  <si>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</si>
  <si>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</si>
  <si>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</si>
  <si>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</si>
  <si>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</si>
  <si>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</si>
  <si>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</si>
  <si>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</si>
  <si>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</si>
  <si>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</si>
  <si>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</si>
  <si>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</si>
  <si>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</si>
  <si>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</si>
  <si>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</si>
  <si>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</si>
  <si>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</si>
  <si>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</si>
  <si>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</si>
  <si>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</si>
  <si>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</si>
  <si>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</si>
  <si>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</si>
  <si>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</si>
  <si>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</si>
  <si>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</si>
  <si>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</si>
  <si>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</si>
  <si>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</si>
  <si>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</si>
  <si>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</si>
  <si>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</si>
  <si>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</si>
  <si>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</si>
  <si>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</si>
  <si>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</si>
  <si>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</si>
  <si>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</si>
  <si>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</si>
  <si>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</si>
  <si>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</si>
  <si>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</si>
  <si>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</si>
  <si>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</si>
  <si>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</si>
  <si>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</si>
  <si>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</si>
  <si>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</si>
  <si>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</si>
  <si>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</si>
  <si>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</si>
  <si>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</si>
  <si>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</si>
  <si>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</si>
  <si>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</si>
  <si>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</si>
  <si>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</si>
  <si>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</si>
  <si>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</si>
  <si>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</si>
  <si>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</si>
  <si>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</si>
  <si>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</si>
  <si>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</si>
  <si>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</si>
  <si>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</si>
  <si>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</si>
  <si>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</si>
  <si>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</si>
  <si>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</si>
  <si>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</si>
  <si>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</si>
  <si>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</si>
  <si>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</si>
  <si>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</si>
  <si>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</si>
  <si>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</si>
  <si>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</si>
  <si>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</si>
  <si>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</si>
  <si>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</si>
  <si>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</si>
  <si>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</si>
  <si>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</si>
  <si>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</si>
  <si>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</si>
  <si>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</si>
  <si>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</si>
  <si>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</si>
  <si>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</si>
  <si>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</si>
  <si>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</si>
  <si>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</si>
  <si>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</si>
  <si>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</si>
  <si>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</si>
  <si>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</si>
  <si>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</si>
  <si>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</si>
  <si>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</si>
  <si>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</si>
  <si>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</si>
  <si>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</si>
  <si>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</si>
  <si>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</si>
  <si>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</si>
  <si>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</si>
  <si>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</si>
  <si>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</si>
  <si>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</si>
  <si>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</si>
  <si>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</si>
  <si>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</si>
  <si>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</si>
  <si>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</si>
  <si>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</si>
  <si>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</si>
  <si>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</si>
  <si>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</si>
  <si>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</si>
  <si>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</si>
  <si>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</si>
  <si>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</si>
  <si>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</si>
  <si>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</si>
  <si>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</si>
  <si>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</si>
  <si>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</si>
  <si>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</si>
  <si>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</si>
  <si>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</si>
  <si>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</si>
  <si>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</si>
  <si>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</si>
  <si>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</si>
  <si>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</si>
  <si>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</si>
  <si>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</si>
  <si>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</si>
  <si>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</si>
  <si>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</si>
  <si>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</si>
  <si>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</si>
  <si>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</si>
  <si>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</si>
  <si>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</si>
  <si>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</si>
  <si>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</si>
  <si>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</si>
  <si>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</si>
  <si>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</si>
  <si>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</si>
  <si>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</si>
  <si>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</si>
  <si>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</si>
  <si>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</si>
  <si>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</si>
  <si>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</si>
  <si>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</si>
  <si>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</si>
  <si>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</si>
  <si>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</si>
  <si>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</si>
  <si>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</si>
  <si>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</si>
  <si>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</si>
  <si>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</si>
  <si>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</si>
  <si>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</si>
  <si>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</si>
  <si>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</si>
  <si>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</si>
  <si>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</si>
  <si>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</si>
  <si>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</si>
  <si>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</si>
  <si>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</si>
  <si>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</si>
  <si>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</si>
  <si>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</si>
  <si>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</si>
  <si>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</si>
  <si>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</si>
  <si>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</si>
  <si>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</si>
  <si>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</si>
  <si>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</si>
  <si>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</si>
  <si>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</si>
  <si>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</si>
  <si>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</si>
  <si>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</si>
  <si>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</si>
  <si>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</si>
  <si>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</si>
  <si>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</si>
  <si>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</si>
  <si>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</si>
  <si>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</si>
  <si>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</si>
  <si>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</si>
  <si>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</si>
  <si>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</si>
  <si>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</si>
  <si>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</si>
  <si>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</si>
  <si>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</si>
  <si>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</si>
  <si>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</si>
  <si>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</si>
  <si>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</si>
  <si>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</si>
  <si>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</si>
  <si>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</si>
  <si>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</si>
  <si>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</si>
  <si>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</si>
  <si>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</si>
  <si>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</si>
  <si>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</si>
  <si>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</si>
  <si>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</si>
  <si>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</si>
  <si>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</si>
  <si>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</si>
  <si>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</si>
  <si>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</si>
  <si>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</si>
  <si>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</si>
  <si>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</si>
  <si>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</si>
  <si>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</si>
  <si>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</si>
  <si>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</si>
  <si>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</si>
  <si>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</si>
  <si>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</si>
  <si>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</si>
  <si>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</si>
  <si>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</si>
  <si>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</si>
  <si>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</si>
  <si>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</si>
  <si>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</si>
  <si>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</si>
  <si>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</si>
  <si>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</si>
  <si>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</si>
  <si>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</si>
  <si>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</si>
  <si>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</si>
  <si>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</si>
  <si>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</si>
  <si>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</si>
  <si>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</si>
  <si>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</si>
  <si>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</si>
  <si>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</si>
  <si>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</si>
  <si>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</si>
  <si>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</si>
  <si>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</si>
  <si>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</si>
  <si>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</si>
  <si>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</si>
  <si>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</si>
  <si>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</si>
  <si>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</si>
  <si>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</si>
  <si>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</si>
  <si>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</si>
  <si>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</si>
  <si>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</si>
  <si>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</si>
  <si>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</si>
  <si>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</si>
  <si>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</si>
  <si>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</si>
  <si>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</si>
  <si>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</si>
  <si>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</si>
  <si>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</si>
  <si>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</si>
  <si>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</si>
  <si>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</si>
  <si>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</si>
  <si>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</si>
  <si>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</si>
  <si>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</si>
  <si>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</si>
  <si>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</si>
  <si>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</si>
  <si>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</si>
  <si>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</si>
  <si>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</si>
  <si>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</si>
  <si>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</si>
  <si>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</si>
  <si>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</si>
  <si>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</si>
  <si>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</si>
  <si>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</si>
  <si>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</si>
  <si>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</si>
  <si>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</si>
  <si>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</si>
  <si>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</si>
  <si>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</si>
  <si>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</si>
  <si>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</si>
  <si>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</si>
  <si>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</si>
  <si>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</si>
  <si>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</si>
  <si>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</si>
  <si>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</si>
  <si>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</si>
  <si>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</si>
  <si>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</si>
  <si>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</si>
  <si>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</si>
  <si>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</si>
  <si>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</si>
  <si>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</si>
  <si>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</si>
  <si>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</si>
  <si>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</si>
  <si>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</si>
  <si>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</si>
  <si>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</si>
  <si>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</si>
  <si>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</si>
  <si>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</si>
  <si>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</si>
  <si>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</si>
  <si>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</si>
  <si>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</si>
  <si>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</si>
  <si>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</si>
  <si>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</si>
  <si>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</si>
  <si>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</si>
  <si>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</si>
  <si>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</si>
  <si>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</si>
  <si>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</si>
  <si>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</si>
  <si>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</si>
  <si>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</si>
  <si>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</si>
  <si>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</si>
  <si>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</si>
  <si>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</si>
  <si>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</si>
  <si>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</si>
  <si>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</si>
  <si>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</si>
  <si>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</si>
  <si>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</si>
  <si>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</si>
  <si>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</si>
  <si>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</si>
  <si>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</si>
  <si>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</si>
  <si>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</si>
  <si>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</si>
  <si>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</si>
  <si>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</si>
  <si>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</si>
  <si>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</si>
  <si>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</si>
  <si>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</si>
  <si>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</si>
  <si>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</si>
  <si>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</si>
  <si>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</si>
  <si>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</si>
  <si>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</si>
  <si>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</si>
  <si>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</si>
  <si>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</si>
  <si>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</si>
  <si>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</si>
  <si>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</si>
  <si>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</si>
  <si>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</si>
  <si>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</si>
  <si>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</si>
  <si>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</si>
  <si>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</si>
  <si>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</si>
  <si>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</si>
  <si>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</si>
  <si>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</si>
  <si>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</si>
  <si>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</si>
  <si>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</si>
  <si>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</si>
  <si>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</si>
  <si>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</si>
  <si>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</si>
  <si>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</si>
  <si>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</si>
  <si>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</si>
  <si>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</si>
  <si>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</si>
  <si>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</si>
  <si>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</si>
  <si>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</si>
  <si>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</si>
  <si>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</si>
  <si>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</si>
  <si>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</si>
  <si>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</si>
  <si>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</si>
  <si>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</si>
  <si>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</si>
  <si>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</si>
  <si>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</si>
  <si>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</si>
  <si>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</si>
  <si>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</si>
  <si>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</si>
  <si>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</si>
  <si>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</si>
  <si>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</si>
  <si>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</si>
  <si>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</si>
  <si>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</si>
  <si>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</si>
  <si>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</si>
  <si>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</si>
  <si>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</si>
  <si>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</si>
  <si>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</si>
  <si>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</si>
  <si>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</si>
  <si>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</si>
  <si>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</si>
  <si>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</si>
  <si>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</si>
  <si>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</si>
  <si>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</si>
  <si>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</si>
  <si>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</si>
  <si>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</si>
  <si>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</si>
  <si>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</si>
  <si>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</si>
  <si>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</si>
  <si>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</si>
  <si>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</si>
  <si>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</si>
  <si>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</si>
  <si>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</si>
  <si>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</si>
  <si>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</si>
  <si>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</si>
  <si>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</si>
  <si>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</si>
  <si>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</si>
  <si>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</si>
  <si>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</si>
  <si>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</si>
  <si>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</si>
  <si>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</si>
  <si>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</si>
  <si>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</si>
  <si>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</si>
  <si>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</si>
  <si>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</si>
  <si>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</si>
  <si>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</si>
  <si>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</si>
  <si>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</si>
  <si>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</si>
  <si>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</si>
  <si>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</si>
  <si>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</si>
  <si>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</si>
  <si>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</si>
  <si>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</si>
  <si>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</si>
  <si>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</si>
  <si>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</si>
  <si>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</si>
  <si>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</si>
  <si>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</si>
  <si>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</si>
  <si>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</si>
  <si>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</si>
  <si>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</si>
  <si>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</si>
  <si>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</si>
  <si>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</si>
  <si>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</si>
  <si>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</si>
  <si>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</si>
  <si>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</si>
  <si>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</si>
  <si>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</si>
  <si>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</si>
  <si>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</si>
  <si>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</si>
  <si>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</si>
  <si>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</si>
  <si>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</si>
  <si>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</si>
  <si>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</si>
  <si>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</si>
  <si>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</si>
  <si>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</si>
  <si>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</si>
  <si>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</si>
  <si>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</si>
  <si>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</si>
  <si>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</si>
  <si>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</si>
  <si>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</si>
  <si>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</si>
  <si>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</si>
  <si>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</si>
  <si>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</si>
  <si>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</si>
  <si>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</si>
  <si>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</si>
  <si>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</si>
  <si>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</si>
  <si>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</si>
  <si>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</si>
  <si>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</si>
  <si>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</si>
  <si>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</si>
  <si>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</si>
  <si>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</si>
  <si>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</si>
  <si>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</si>
  <si>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</si>
  <si>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</si>
  <si>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</si>
  <si>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</si>
  <si>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</si>
  <si>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</si>
  <si>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</si>
  <si>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</si>
  <si>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</si>
  <si>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</si>
  <si>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</si>
  <si>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</si>
  <si>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</si>
  <si>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</si>
  <si>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</si>
  <si>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</si>
  <si>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</si>
  <si>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</si>
  <si>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</si>
  <si>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</si>
  <si>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</si>
  <si>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</si>
  <si>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</si>
  <si>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</si>
  <si>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</si>
  <si>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</si>
  <si>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</si>
  <si>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</si>
  <si>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</si>
  <si>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</si>
  <si>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</si>
  <si>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</si>
  <si>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</si>
  <si>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</si>
  <si>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</si>
  <si>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</si>
  <si>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</si>
  <si>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</si>
  <si>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</si>
  <si>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</si>
  <si>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</si>
  <si>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</si>
  <si>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</si>
  <si>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</si>
  <si>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</si>
  <si>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</si>
  <si>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</si>
  <si>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</si>
  <si>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</si>
  <si>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</si>
  <si>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</si>
  <si>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</si>
  <si>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</si>
  <si>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</si>
  <si>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</si>
  <si>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</si>
  <si>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</si>
  <si>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</si>
  <si>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</si>
  <si>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</si>
  <si>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</si>
  <si>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</si>
  <si>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</si>
  <si>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</si>
  <si>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</si>
  <si>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</si>
  <si>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</si>
  <si>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</si>
  <si>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</si>
  <si>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</si>
  <si>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</si>
  <si>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</si>
  <si>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</si>
  <si>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</si>
  <si>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</si>
  <si>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</si>
  <si>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</si>
  <si>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</si>
  <si>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</si>
  <si>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</si>
  <si>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</si>
  <si>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</si>
  <si>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</si>
  <si>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</si>
  <si>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</si>
  <si>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</si>
  <si>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</si>
  <si>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</si>
  <si>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</si>
  <si>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</si>
  <si>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</si>
  <si>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</si>
  <si>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</si>
  <si>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</si>
  <si>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</si>
  <si>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</si>
  <si>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</si>
  <si>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</si>
  <si>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</si>
  <si>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</si>
  <si>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</si>
  <si>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</si>
  <si>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</si>
  <si>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</si>
  <si>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</si>
  <si>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</si>
  <si>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</si>
  <si>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</si>
  <si>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</si>
  <si>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</si>
  <si>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</si>
  <si>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</si>
  <si>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</si>
  <si>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</si>
  <si>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</si>
  <si>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</si>
  <si>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</si>
  <si>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</si>
  <si>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</si>
  <si>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</si>
  <si>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</si>
  <si>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</si>
  <si>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</si>
  <si>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</si>
  <si>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</si>
  <si>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</si>
  <si>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</si>
  <si>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</si>
  <si>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</si>
  <si>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</si>
  <si>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</si>
  <si>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</si>
  <si>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</si>
  <si>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</si>
  <si>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</si>
  <si>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</si>
  <si>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</si>
  <si>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</si>
  <si>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</si>
  <si>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</si>
  <si>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</si>
  <si>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</si>
  <si>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</si>
  <si>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</si>
  <si>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</si>
  <si>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</si>
  <si>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</si>
  <si>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</si>
  <si>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</si>
  <si>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</si>
  <si>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</si>
  <si>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</si>
  <si>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</si>
  <si>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</si>
  <si>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</si>
  <si>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</si>
  <si>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</si>
  <si>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</si>
  <si>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</si>
  <si>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</si>
  <si>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</si>
  <si>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</si>
  <si>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</si>
  <si>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</si>
  <si>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</si>
  <si>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</si>
  <si>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</si>
  <si>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</si>
  <si>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</si>
  <si>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</si>
  <si>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</si>
  <si>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</si>
  <si>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</si>
  <si>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</si>
  <si>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</si>
  <si>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</si>
  <si>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</si>
  <si>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</si>
  <si>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</si>
  <si>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</si>
  <si>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</si>
  <si>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</si>
  <si>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</si>
  <si>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</si>
  <si>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</si>
  <si>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</si>
  <si>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</si>
  <si>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</si>
  <si>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</si>
  <si>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</si>
  <si>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</si>
  <si>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</si>
  <si>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</si>
  <si>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</si>
  <si>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</si>
  <si>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</si>
  <si>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</si>
  <si>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</si>
  <si>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</si>
  <si>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</si>
  <si>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</si>
  <si>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</si>
  <si>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</si>
  <si>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</si>
  <si>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</si>
  <si>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</si>
  <si>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</si>
  <si>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</si>
  <si>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</si>
  <si>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</si>
  <si>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</si>
  <si>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</si>
  <si>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</si>
  <si>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</si>
  <si>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</si>
  <si>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</si>
  <si>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</si>
  <si>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</si>
  <si>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</si>
  <si>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</si>
  <si>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</si>
  <si>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</si>
  <si>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</si>
  <si>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</si>
  <si>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</si>
  <si>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</si>
  <si>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</si>
  <si>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</si>
  <si>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</si>
  <si>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</si>
  <si>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</si>
  <si>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</si>
  <si>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</si>
  <si>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</si>
  <si>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</si>
  <si>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</si>
  <si>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</si>
  <si>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</si>
  <si>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</si>
  <si>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</si>
  <si>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</si>
  <si>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</si>
  <si>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</si>
  <si>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</si>
  <si>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</si>
  <si>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</si>
  <si>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</si>
  <si>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</si>
  <si>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</si>
  <si>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</si>
  <si>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</si>
  <si>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</si>
  <si>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</si>
  <si>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</si>
  <si>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</si>
  <si>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</si>
  <si>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</si>
  <si>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</si>
  <si>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</si>
  <si>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</si>
  <si>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</si>
  <si>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</si>
  <si>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</si>
  <si>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</si>
  <si>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</si>
  <si>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</si>
  <si>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</si>
  <si>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</si>
  <si>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</si>
  <si>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</si>
  <si>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</si>
  <si>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</si>
  <si>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</si>
  <si>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</si>
  <si>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</si>
  <si>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</si>
  <si>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</si>
  <si>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</si>
  <si>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</si>
  <si>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</si>
  <si>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</si>
  <si>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</si>
  <si>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</si>
  <si>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</si>
  <si>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</si>
  <si>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</si>
  <si>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</si>
  <si>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</si>
  <si>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</si>
  <si>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</si>
  <si>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</si>
  <si>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</si>
  <si>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</si>
  <si>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</si>
  <si>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</si>
  <si>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</si>
  <si>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</si>
  <si>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</si>
  <si>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</si>
  <si>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</si>
  <si>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</si>
  <si>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</si>
  <si>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</si>
  <si>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</si>
  <si>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</si>
  <si>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</si>
  <si>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</si>
  <si>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</si>
  <si>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</si>
  <si>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</si>
  <si>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</si>
  <si>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</si>
  <si>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</si>
  <si>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</si>
  <si>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</si>
  <si>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</si>
  <si>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</si>
  <si>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</si>
  <si>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</si>
  <si>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</si>
  <si>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</si>
  <si>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</si>
  <si>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</si>
  <si>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</si>
  <si>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</si>
  <si>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</si>
  <si>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</si>
  <si>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</si>
  <si>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</si>
  <si>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</si>
  <si>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</si>
  <si>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</si>
  <si>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</si>
  <si>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</si>
  <si>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</si>
  <si>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</si>
  <si>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</si>
  <si>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</si>
  <si>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</si>
  <si>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</si>
  <si>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</si>
  <si>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</si>
  <si>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</si>
  <si>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</si>
  <si>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</si>
  <si>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</si>
  <si>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</si>
  <si>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</si>
  <si>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</si>
  <si>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</si>
  <si>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</si>
  <si>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</si>
  <si>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</si>
  <si>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</si>
  <si>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</si>
  <si>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</si>
  <si>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</si>
  <si>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</si>
  <si>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</si>
  <si>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</si>
  <si>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</si>
  <si>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</si>
  <si>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</si>
  <si>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</si>
  <si>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</si>
  <si>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</si>
  <si>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</si>
  <si>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</si>
  <si>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</si>
  <si>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</si>
  <si>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</si>
  <si>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</si>
  <si>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</si>
  <si>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</si>
  <si>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</si>
  <si>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</si>
  <si>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</si>
  <si>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</si>
  <si>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</si>
  <si>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</si>
  <si>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</si>
  <si>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</si>
  <si>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</si>
  <si>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</si>
  <si>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</si>
  <si>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</si>
  <si>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</si>
  <si>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</si>
  <si>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</si>
  <si>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</si>
  <si>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</si>
  <si>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</si>
  <si>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</si>
  <si>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</si>
  <si>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</si>
  <si>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</si>
  <si>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</si>
  <si>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</si>
  <si>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</si>
  <si>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</si>
  <si>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</si>
  <si>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</si>
  <si>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</si>
  <si>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</si>
  <si>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</si>
  <si>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</si>
  <si>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</si>
  <si>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</si>
  <si>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</si>
  <si>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</si>
  <si>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</si>
  <si>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</si>
  <si>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</si>
  <si>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</si>
  <si>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</si>
  <si>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</si>
  <si>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</si>
  <si>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</si>
  <si>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</si>
  <si>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</si>
  <si>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</si>
  <si>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</si>
  <si>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</si>
  <si>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</si>
  <si>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</si>
  <si>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</si>
  <si>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</si>
  <si>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</si>
  <si>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</si>
  <si>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</si>
  <si>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</si>
  <si>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</si>
  <si>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</si>
  <si>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</si>
  <si>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</si>
  <si>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</si>
  <si>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</si>
  <si>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</si>
  <si>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</si>
  <si>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</si>
  <si>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</si>
  <si>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</si>
  <si>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</si>
  <si>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</si>
  <si>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</si>
  <si>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</si>
  <si>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</si>
  <si>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</si>
  <si>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</si>
  <si>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</si>
  <si>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</si>
  <si>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</si>
  <si>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</si>
  <si>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</si>
  <si>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</si>
  <si>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</si>
  <si>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</si>
  <si>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</si>
  <si>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</si>
  <si>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</si>
  <si>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</si>
  <si>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</si>
  <si>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</si>
  <si>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</si>
  <si>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</si>
  <si>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</si>
  <si>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</si>
  <si>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</si>
  <si>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</si>
  <si>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</si>
  <si>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</si>
  <si>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</si>
  <si>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</si>
  <si>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</si>
  <si>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</si>
  <si>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</si>
  <si>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</si>
  <si>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</si>
  <si>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</si>
  <si>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</si>
  <si>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</si>
  <si>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</si>
  <si>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</si>
  <si>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</si>
  <si>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</si>
  <si>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</si>
  <si>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</si>
  <si>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</si>
  <si>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</si>
  <si>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</si>
  <si>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</si>
  <si>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</si>
  <si>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</si>
  <si>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</si>
  <si>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</si>
  <si>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</si>
  <si>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</si>
  <si>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</si>
  <si>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</si>
  <si>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</si>
  <si>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</si>
  <si>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</si>
  <si>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</si>
  <si>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</si>
  <si>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</si>
  <si>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</si>
  <si>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</si>
  <si>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</si>
  <si>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</si>
  <si>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</si>
  <si>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</si>
  <si>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</si>
  <si>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</si>
  <si>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</si>
  <si>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</si>
  <si>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</si>
  <si>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</si>
  <si>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</si>
  <si>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</si>
  <si>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</si>
  <si>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</si>
  <si>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</si>
  <si>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</si>
  <si>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</si>
  <si>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</si>
  <si>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</si>
  <si>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</si>
  <si>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</si>
  <si>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</si>
  <si>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</si>
  <si>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</si>
  <si>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</si>
  <si>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</si>
  <si>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</si>
  <si>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</si>
  <si>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</si>
  <si>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</si>
  <si>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</si>
  <si>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</si>
  <si>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</si>
  <si>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</si>
  <si>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</si>
  <si>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</si>
  <si>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</si>
  <si>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</si>
  <si>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</si>
  <si>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</si>
  <si>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</si>
  <si>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</si>
  <si>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</si>
  <si>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</si>
  <si>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</si>
  <si>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</si>
  <si>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</si>
  <si>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</si>
  <si>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</si>
  <si>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</si>
  <si>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</si>
  <si>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</si>
  <si>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</si>
  <si>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</si>
  <si>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</si>
  <si>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</si>
  <si>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</si>
  <si>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</si>
  <si>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</si>
  <si>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</si>
  <si>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</si>
  <si>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</si>
  <si>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</si>
  <si>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</si>
  <si>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</si>
  <si>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</si>
  <si>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</si>
  <si>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</si>
  <si>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</si>
  <si>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</si>
  <si>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</si>
  <si>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</si>
  <si>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</si>
  <si>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</si>
  <si>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</si>
  <si>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</si>
  <si>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</si>
  <si>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</si>
  <si>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</si>
  <si>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</si>
  <si>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</si>
  <si>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</si>
  <si>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</si>
  <si>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</si>
  <si>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</si>
  <si>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</si>
  <si>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</si>
  <si>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</si>
  <si>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</si>
  <si>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</si>
  <si>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</si>
  <si>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</si>
  <si>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</si>
  <si>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</si>
  <si>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</si>
  <si>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</si>
  <si>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</si>
  <si>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</si>
  <si>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</si>
  <si>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</si>
  <si>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</si>
  <si>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</si>
  <si>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</si>
  <si>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</si>
  <si>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</si>
  <si>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</si>
  <si>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</si>
  <si>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</si>
  <si>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</si>
  <si>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</si>
  <si>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</si>
  <si>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</si>
  <si>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</si>
  <si>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</si>
  <si>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</si>
  <si>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</si>
  <si>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</si>
  <si>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</si>
  <si>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</si>
  <si>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</si>
  <si>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</si>
  <si>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</si>
  <si>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</si>
  <si>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</si>
  <si>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</si>
  <si>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</si>
  <si>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</si>
  <si>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</si>
  <si>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</si>
  <si>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</si>
  <si>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</si>
  <si>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</si>
  <si>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</si>
  <si>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</si>
  <si>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</si>
  <si>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</si>
  <si>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</si>
  <si>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</si>
  <si>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</si>
  <si>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</si>
  <si>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</si>
  <si>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</si>
  <si>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</si>
  <si>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</si>
  <si>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</si>
  <si>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</si>
  <si>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</si>
  <si>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</si>
  <si>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</si>
  <si>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</si>
  <si>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</si>
  <si>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</si>
  <si>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</si>
  <si>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</si>
  <si>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</si>
  <si>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</si>
  <si>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</si>
  <si>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</si>
  <si>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</si>
  <si>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</si>
  <si>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</si>
  <si>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</si>
  <si>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</si>
  <si>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</si>
  <si>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</si>
  <si>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</si>
  <si>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</si>
  <si>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</si>
  <si>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</si>
  <si>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</si>
  <si>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</si>
  <si>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</si>
  <si>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</si>
  <si>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</si>
  <si>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</si>
  <si>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</si>
  <si>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</si>
  <si>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</si>
  <si>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</si>
  <si>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</si>
  <si>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</si>
  <si>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</si>
  <si>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</si>
  <si>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</si>
  <si>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</si>
  <si>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</si>
  <si>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</si>
  <si>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</si>
  <si>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</si>
  <si>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</si>
  <si>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</si>
  <si>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</si>
  <si>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</si>
  <si>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</si>
  <si>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</si>
  <si>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</si>
  <si>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</si>
  <si>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</si>
  <si>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</si>
  <si>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</si>
  <si>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</si>
  <si>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</si>
  <si>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</si>
  <si>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</si>
  <si>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</si>
  <si>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</si>
  <si>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</si>
  <si>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</si>
  <si>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</si>
  <si>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</si>
  <si>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</si>
  <si>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</si>
  <si>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</si>
  <si>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</si>
  <si>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</si>
  <si>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</si>
  <si>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</si>
  <si>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</si>
  <si>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</si>
  <si>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</si>
  <si>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</si>
  <si>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</si>
  <si>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</si>
  <si>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</si>
  <si>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</si>
  <si>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</si>
  <si>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</si>
  <si>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</si>
  <si>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</si>
  <si>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</si>
  <si>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</si>
  <si>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</si>
  <si>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</si>
  <si>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</si>
  <si>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</si>
  <si>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</si>
  <si>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</si>
  <si>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</si>
  <si>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</si>
  <si>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</si>
  <si>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</si>
  <si>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</si>
  <si>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</si>
  <si>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</si>
  <si>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</si>
  <si>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</si>
  <si>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</si>
  <si>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</si>
  <si>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</si>
  <si>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</si>
  <si>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</si>
  <si>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</si>
  <si>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</si>
  <si>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</si>
  <si>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</si>
  <si>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</si>
  <si>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</si>
  <si>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</si>
  <si>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</si>
  <si>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</si>
  <si>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</si>
  <si>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</si>
  <si>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</si>
  <si>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</si>
  <si>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</si>
  <si>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</si>
  <si>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</si>
  <si>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</si>
  <si>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</si>
  <si>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</si>
  <si>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</si>
  <si>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</si>
  <si>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</si>
  <si>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</si>
  <si>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</si>
  <si>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</si>
  <si>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</si>
  <si>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</si>
  <si>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</si>
  <si>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</si>
  <si>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</si>
  <si>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</si>
  <si>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</si>
  <si>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</si>
  <si>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</si>
  <si>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</si>
  <si>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</si>
  <si>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</si>
  <si>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</si>
  <si>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</si>
  <si>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</si>
  <si>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</si>
  <si>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</si>
  <si>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</si>
  <si>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</si>
  <si>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</si>
  <si>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</si>
  <si>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</si>
  <si>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</si>
  <si>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</si>
  <si>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</si>
  <si>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</si>
  <si>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</si>
  <si>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</si>
  <si>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</si>
  <si>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</si>
  <si>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</si>
  <si>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</si>
  <si>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</si>
  <si>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</si>
  <si>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</si>
  <si>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</si>
  <si>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</si>
  <si>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</si>
  <si>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</si>
  <si>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</si>
  <si>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</si>
  <si>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</si>
  <si>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</si>
  <si>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</si>
  <si>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</si>
  <si>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</si>
  <si>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</si>
  <si>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</si>
  <si>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</si>
  <si>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</si>
  <si>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</si>
  <si>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</si>
  <si>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</si>
  <si>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</si>
  <si>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</si>
  <si>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</si>
  <si>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</si>
  <si>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</si>
  <si>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</si>
  <si>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</si>
  <si>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</si>
  <si>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</si>
  <si>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</si>
  <si>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</si>
  <si>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</si>
  <si>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</si>
  <si>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</si>
  <si>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</si>
  <si>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</si>
  <si>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</si>
  <si>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</si>
  <si>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</si>
  <si>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</si>
  <si>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</si>
  <si>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</si>
  <si>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</si>
  <si>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</si>
  <si>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</si>
  <si>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</si>
  <si>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</si>
  <si>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</si>
  <si>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</si>
  <si>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</si>
  <si>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</si>
  <si>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</si>
  <si>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</si>
  <si>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</si>
  <si>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</si>
  <si>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</si>
  <si>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</si>
  <si>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</si>
  <si>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</si>
  <si>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</si>
  <si>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</si>
  <si>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</si>
  <si>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</si>
  <si>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</si>
  <si>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</si>
  <si>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</si>
  <si>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</si>
  <si>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</si>
  <si>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</si>
  <si>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</si>
  <si>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</si>
  <si>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</si>
  <si>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</si>
  <si>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</si>
  <si>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</si>
  <si>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</si>
  <si>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</si>
  <si>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</si>
  <si>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</si>
  <si>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</si>
  <si>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</si>
  <si>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</si>
  <si>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</si>
  <si>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</si>
  <si>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</si>
  <si>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</si>
  <si>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</si>
  <si>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</si>
  <si>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</si>
  <si>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</si>
  <si>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</si>
  <si>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</si>
  <si>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</si>
  <si>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</si>
  <si>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</si>
  <si>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</si>
  <si>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</si>
  <si>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</si>
  <si>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</si>
  <si>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</si>
  <si>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</si>
  <si>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</si>
  <si>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</si>
  <si>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</si>
  <si>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</si>
  <si>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</si>
  <si>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</si>
  <si>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</si>
  <si>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</si>
  <si>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</si>
  <si>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</si>
  <si>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</si>
  <si>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</si>
  <si>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</si>
  <si>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</si>
  <si>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</si>
  <si>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</si>
  <si>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</si>
  <si>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</si>
  <si>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</si>
  <si>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</si>
  <si>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</si>
  <si>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</si>
  <si>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</si>
  <si>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</si>
  <si>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</si>
  <si>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</si>
  <si>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</si>
  <si>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</si>
  <si>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</si>
  <si>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</si>
  <si>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</si>
  <si>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</si>
  <si>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</si>
  <si>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</si>
  <si>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</si>
  <si>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</si>
  <si>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</si>
  <si>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</si>
  <si>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</si>
  <si>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</si>
  <si>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</si>
  <si>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</si>
  <si>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</si>
  <si>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</si>
  <si>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</si>
  <si>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</si>
  <si>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</si>
  <si>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</si>
  <si>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</si>
  <si>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</si>
  <si>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</si>
  <si>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</si>
  <si>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</si>
  <si>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</si>
  <si>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</si>
  <si>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</si>
  <si>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</si>
  <si>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</si>
  <si>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</si>
  <si>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</si>
  <si>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</si>
  <si>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</si>
  <si>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</si>
  <si>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</si>
  <si>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</si>
  <si>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</si>
  <si>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</si>
  <si>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</si>
  <si>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</si>
  <si>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</si>
  <si>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</si>
  <si>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</si>
  <si>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</si>
  <si>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</si>
  <si>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</si>
  <si>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</si>
  <si>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</si>
  <si>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</si>
  <si>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</si>
  <si>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</si>
  <si>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</si>
  <si>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</si>
  <si>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</si>
  <si>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</si>
  <si>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</si>
  <si>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</si>
  <si>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</si>
  <si>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</si>
  <si>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</si>
  <si>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</si>
  <si>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</si>
  <si>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</si>
  <si>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</si>
  <si>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</si>
  <si>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</si>
  <si>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</si>
  <si>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</si>
  <si>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</si>
  <si>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</si>
  <si>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</si>
  <si>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</si>
  <si>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</si>
  <si>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</si>
  <si>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</si>
  <si>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</si>
  <si>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</si>
  <si>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</si>
  <si>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</si>
  <si>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</si>
  <si>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</si>
  <si>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</si>
  <si>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</si>
  <si>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</si>
  <si>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</si>
  <si>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</si>
  <si>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</si>
  <si>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</si>
  <si>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</si>
  <si>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</si>
  <si>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</si>
  <si>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</si>
  <si>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</si>
  <si>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</si>
  <si>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</si>
  <si>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</si>
  <si>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</si>
  <si>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</si>
  <si>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</si>
  <si>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</si>
  <si>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</si>
  <si>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</si>
  <si>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</si>
  <si>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</si>
  <si>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</si>
  <si>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</si>
  <si>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</si>
  <si>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</si>
  <si>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</si>
  <si>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</si>
  <si>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</si>
  <si>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</si>
  <si>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</si>
  <si>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</si>
  <si>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</si>
  <si>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</si>
  <si>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</si>
  <si>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</si>
  <si>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</si>
  <si>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</si>
  <si>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</si>
  <si>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</si>
  <si>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</si>
  <si>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</si>
  <si>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</si>
  <si>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</si>
  <si>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</si>
  <si>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</si>
  <si>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</si>
  <si>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</si>
  <si>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</si>
  <si>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</si>
  <si>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</si>
  <si>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</si>
  <si>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</si>
  <si>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</si>
  <si>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</si>
  <si>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</si>
  <si>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</si>
  <si>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</si>
  <si>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</si>
  <si>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</si>
  <si>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</si>
  <si>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</si>
  <si>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</si>
  <si>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</si>
  <si>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</si>
  <si>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</si>
  <si>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</si>
  <si>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</si>
  <si>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</si>
  <si>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</si>
  <si>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</si>
  <si>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</si>
  <si>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</si>
  <si>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</si>
  <si>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</si>
  <si>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</si>
  <si>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</si>
  <si>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</si>
  <si>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</si>
  <si>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</si>
  <si>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</si>
  <si>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</si>
  <si>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</si>
  <si>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</si>
  <si>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</si>
  <si>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</si>
  <si>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</si>
  <si>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</si>
  <si>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</si>
  <si>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</si>
  <si>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</si>
  <si>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</si>
  <si>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</si>
  <si>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</si>
  <si>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</si>
  <si>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</si>
  <si>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</si>
  <si>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</si>
  <si>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</si>
  <si>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</si>
  <si>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</si>
  <si>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</si>
  <si>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</si>
  <si>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</si>
  <si>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</si>
  <si>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</si>
  <si>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</si>
  <si>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</si>
  <si>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</si>
  <si>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</si>
  <si>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</si>
  <si>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</si>
  <si>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</si>
  <si>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</si>
  <si>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</si>
  <si>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</si>
  <si>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</si>
  <si>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</si>
  <si>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</si>
  <si>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</si>
  <si>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</si>
  <si>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</si>
  <si>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</si>
  <si>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</si>
  <si>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</si>
  <si>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</si>
  <si>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</si>
  <si>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</si>
  <si>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</si>
  <si>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</si>
  <si>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</si>
  <si>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</si>
  <si>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</si>
  <si>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</si>
  <si>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</si>
  <si>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</si>
  <si>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</si>
  <si>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</si>
  <si>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</si>
  <si>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</si>
  <si>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</si>
  <si>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</si>
  <si>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</si>
  <si>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</si>
  <si>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</si>
  <si>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</si>
  <si>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</si>
  <si>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</si>
  <si>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</si>
  <si>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</si>
  <si>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</si>
  <si>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</si>
  <si>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</si>
  <si>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</si>
  <si>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</si>
  <si>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</si>
  <si>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</si>
  <si>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</si>
  <si>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</si>
  <si>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</si>
  <si>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</si>
  <si>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</si>
  <si>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</si>
  <si>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</si>
  <si>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</si>
  <si>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</si>
  <si>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</si>
  <si>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</si>
  <si>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</si>
  <si>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</si>
  <si>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</si>
  <si>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</si>
  <si>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</si>
  <si>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</si>
  <si>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</si>
  <si>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</si>
  <si>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</si>
  <si>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</si>
  <si>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</si>
  <si>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</si>
  <si>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</si>
  <si>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</si>
  <si>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</si>
  <si>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</si>
  <si>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</si>
  <si>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</si>
  <si>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</si>
  <si>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</si>
  <si>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</si>
  <si>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</si>
  <si>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</si>
  <si>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</si>
  <si>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</si>
  <si>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</si>
  <si>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</si>
  <si>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</si>
  <si>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</si>
  <si>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</si>
  <si>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</si>
  <si>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</si>
  <si>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</si>
  <si>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</si>
  <si>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</si>
  <si>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</si>
  <si>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</si>
  <si>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</si>
  <si>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</si>
  <si>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</si>
  <si>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</si>
  <si>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</si>
  <si>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</si>
  <si>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</si>
  <si>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</si>
  <si>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</si>
  <si>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</si>
  <si>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</si>
  <si>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</si>
  <si>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</si>
  <si>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</si>
  <si>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</si>
  <si>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</si>
  <si>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</si>
  <si>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</si>
  <si>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</si>
  <si>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</si>
  <si>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</si>
  <si>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</si>
  <si>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</si>
  <si>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</si>
  <si>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</si>
  <si>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</si>
  <si>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</si>
  <si>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</si>
  <si>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</si>
  <si>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</si>
  <si>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</si>
  <si>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</si>
  <si>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</si>
  <si>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</si>
  <si>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</si>
  <si>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</si>
  <si>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</si>
  <si>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</si>
  <si>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</si>
  <si>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</si>
  <si>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</si>
  <si>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</si>
  <si>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</si>
  <si>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</si>
  <si>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</si>
  <si>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</si>
  <si>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</si>
  <si>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</si>
  <si>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</si>
  <si>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</si>
  <si>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</si>
  <si>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</si>
  <si>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</si>
  <si>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</si>
  <si>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</si>
  <si>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</si>
  <si>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</si>
  <si>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</si>
  <si>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</si>
  <si>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</si>
  <si>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</si>
  <si>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</si>
  <si>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</si>
  <si>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</si>
  <si>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</si>
  <si>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</si>
  <si>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</si>
  <si>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</si>
  <si>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</si>
  <si>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</si>
  <si>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</si>
  <si>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</si>
  <si>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</si>
  <si>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</si>
  <si>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</si>
  <si>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</si>
  <si>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</si>
  <si>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</si>
  <si>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</si>
  <si>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</si>
  <si>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</si>
  <si>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</si>
  <si>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</si>
  <si>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</si>
  <si>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</si>
  <si>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</si>
  <si>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</si>
  <si>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</si>
  <si>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</si>
  <si>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</si>
  <si>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</si>
  <si>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</si>
  <si>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</si>
  <si>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</si>
  <si>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</si>
  <si>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</si>
  <si>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</si>
  <si>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</si>
  <si>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</si>
  <si>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</si>
  <si>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</si>
  <si>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</si>
  <si>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</si>
  <si>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</si>
  <si>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</si>
  <si>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</si>
  <si>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</si>
  <si>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</si>
  <si>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</si>
  <si>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</si>
  <si>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</si>
  <si>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</si>
  <si>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</si>
  <si>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</si>
  <si>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</si>
  <si>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</si>
  <si>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</si>
  <si>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</si>
  <si>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</si>
  <si>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</si>
  <si>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</si>
  <si>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</si>
  <si>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</si>
  <si>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</si>
  <si>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</si>
  <si>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</si>
  <si>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</si>
  <si>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</si>
  <si>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</si>
  <si>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</si>
  <si>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</si>
  <si>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</si>
  <si>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</si>
  <si>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</si>
  <si>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</si>
  <si>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</si>
  <si>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</si>
  <si>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</si>
  <si>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</si>
  <si>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</si>
  <si>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</si>
  <si>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</si>
  <si>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</si>
  <si>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</si>
  <si>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</si>
  <si>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</si>
  <si>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</si>
  <si>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</si>
  <si>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</si>
  <si>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</si>
  <si>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</si>
  <si>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</si>
  <si>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</si>
  <si>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</si>
  <si>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</si>
  <si>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</si>
  <si>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</si>
  <si>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</si>
  <si>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</si>
  <si>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</si>
  <si>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</si>
  <si>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</si>
  <si>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</si>
  <si>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</si>
  <si>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</si>
  <si>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</si>
  <si>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</si>
  <si>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</si>
  <si>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</si>
  <si>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</si>
  <si>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</si>
  <si>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</si>
  <si>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</si>
  <si>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</si>
  <si>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</si>
  <si>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</si>
  <si>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</si>
  <si>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</si>
  <si>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</si>
  <si>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</si>
  <si>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</si>
  <si>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</si>
  <si>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</si>
  <si>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</si>
  <si>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</si>
  <si>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</si>
  <si>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</si>
  <si>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</si>
  <si>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</si>
  <si>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</si>
  <si>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</si>
  <si>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</si>
  <si>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</si>
  <si>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</si>
  <si>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</si>
  <si>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</si>
  <si>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</si>
  <si>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</si>
  <si>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</si>
  <si>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</si>
  <si>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</si>
  <si>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</si>
  <si>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</si>
  <si>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</si>
  <si>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</si>
  <si>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</si>
  <si>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</si>
  <si>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</si>
  <si>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</si>
  <si>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</si>
  <si>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</si>
  <si>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</si>
  <si>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</si>
  <si>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</si>
  <si>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</si>
  <si>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</si>
  <si>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</si>
  <si>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</si>
  <si>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</si>
  <si>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</si>
  <si>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</si>
  <si>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</si>
  <si>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</si>
  <si>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</si>
  <si>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</si>
  <si>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</si>
  <si>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</si>
  <si>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</si>
  <si>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</si>
  <si>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</si>
  <si>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</si>
  <si>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</si>
  <si>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</si>
  <si>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</si>
  <si>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</si>
  <si>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</si>
  <si>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</si>
  <si>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</si>
  <si>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</si>
  <si>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</si>
  <si>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</si>
  <si>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</si>
  <si>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</si>
  <si>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</si>
  <si>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</si>
  <si>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</si>
  <si>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</si>
  <si>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</si>
  <si>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</si>
  <si>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</si>
  <si>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</si>
  <si>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</si>
  <si>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</si>
  <si>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</si>
  <si>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</si>
  <si>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</si>
  <si>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</si>
  <si>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</si>
  <si>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</si>
  <si>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</si>
  <si>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</si>
  <si>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</si>
  <si>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</si>
  <si>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</si>
  <si>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</si>
  <si>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</si>
  <si>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</si>
  <si>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</si>
  <si>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</si>
  <si>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</si>
  <si>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</si>
  <si>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</si>
  <si>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</si>
  <si>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</si>
  <si>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</si>
  <si>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</si>
  <si>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</si>
  <si>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</si>
  <si>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</si>
  <si>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</si>
  <si>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</si>
  <si>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</si>
  <si>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</si>
  <si>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</si>
  <si>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</si>
  <si>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</si>
  <si>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</si>
  <si>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</si>
  <si>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</si>
  <si>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</si>
  <si>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</si>
  <si>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</si>
  <si>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</si>
  <si>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</si>
  <si>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</si>
  <si>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</si>
  <si>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</si>
  <si>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</si>
  <si>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</si>
  <si>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</si>
  <si>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</si>
  <si>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</si>
  <si>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</si>
  <si>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</si>
  <si>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</si>
  <si>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</si>
  <si>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</si>
  <si>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</si>
  <si>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</si>
  <si>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</si>
  <si>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</si>
  <si>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</si>
  <si>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</si>
  <si>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</si>
  <si>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</si>
  <si>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</si>
  <si>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</si>
  <si>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</si>
  <si>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</si>
  <si>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</si>
  <si>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</si>
  <si>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</si>
  <si>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</si>
  <si>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</si>
  <si>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</si>
  <si>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</si>
  <si>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</si>
  <si>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</si>
  <si>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</si>
  <si>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</si>
  <si>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</si>
  <si>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</si>
  <si>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</si>
  <si>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</si>
  <si>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</si>
  <si>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</si>
  <si>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</si>
  <si>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</si>
  <si>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</si>
  <si>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</si>
  <si>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</si>
  <si>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</si>
  <si>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</si>
  <si>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</si>
  <si>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</si>
  <si>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</si>
  <si>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</si>
  <si>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</si>
  <si>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</si>
  <si>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</si>
  <si>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</si>
  <si>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</si>
  <si>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</si>
  <si>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</si>
  <si>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</si>
  <si>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</si>
  <si>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</si>
  <si>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</si>
  <si>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</si>
  <si>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</si>
  <si>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</si>
  <si>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</si>
  <si>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</si>
  <si>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</si>
  <si>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</si>
  <si>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</si>
  <si>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</si>
  <si>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</si>
  <si>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</si>
  <si>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</si>
  <si>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</si>
  <si>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</si>
  <si>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</si>
  <si>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</si>
  <si>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</si>
  <si>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</si>
  <si>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</si>
  <si>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</si>
  <si>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</si>
  <si>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</si>
  <si>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</si>
  <si>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</si>
  <si>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</si>
  <si>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</si>
  <si>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</si>
  <si>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</si>
  <si>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</si>
  <si>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</si>
  <si>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</si>
  <si>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</si>
  <si>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</si>
  <si>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</si>
  <si>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</si>
  <si>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</si>
  <si>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</si>
  <si>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</si>
  <si>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</si>
  <si>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</si>
  <si>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</si>
  <si>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</si>
  <si>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</si>
  <si>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</si>
  <si>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</si>
  <si>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</si>
  <si>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</si>
  <si>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</si>
  <si>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</si>
  <si>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</si>
  <si>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</si>
  <si>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</si>
  <si>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</si>
  <si>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</si>
  <si>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</si>
  <si>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</si>
  <si>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</si>
  <si>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</si>
  <si>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</si>
  <si>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</si>
  <si>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</si>
  <si>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</si>
  <si>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</si>
  <si>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</si>
  <si>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</si>
  <si>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</si>
  <si>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</si>
  <si>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</si>
  <si>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</si>
  <si>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</si>
  <si>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</si>
  <si>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</si>
  <si>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</si>
  <si>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</si>
  <si>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</si>
  <si>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</si>
  <si>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</si>
  <si>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</si>
  <si>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</si>
  <si>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</si>
  <si>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</si>
  <si>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</si>
  <si>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</si>
  <si>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</si>
  <si>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</si>
  <si>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</si>
  <si>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</si>
  <si>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</si>
  <si>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</si>
  <si>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</si>
  <si>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</si>
  <si>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</si>
  <si>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</si>
  <si>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</si>
  <si>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</si>
  <si>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</si>
  <si>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</si>
  <si>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</si>
  <si>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</si>
  <si>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</si>
  <si>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</si>
  <si>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</si>
  <si>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</si>
  <si>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</si>
  <si>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</si>
  <si>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</si>
  <si>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</si>
  <si>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</si>
  <si>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</si>
  <si>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</si>
  <si>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</si>
  <si>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</si>
  <si>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</si>
  <si>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</si>
  <si>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</si>
  <si>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</si>
  <si>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</si>
  <si>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</si>
  <si>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</si>
  <si>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</si>
  <si>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</si>
  <si>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</si>
  <si>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</si>
  <si>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</si>
  <si>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</si>
  <si>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</si>
  <si>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</si>
  <si>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</si>
  <si>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</si>
  <si>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</si>
  <si>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</si>
  <si>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</si>
  <si>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</si>
  <si>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</si>
  <si>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</si>
  <si>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</si>
  <si>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</si>
  <si>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</si>
  <si>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</si>
  <si>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</si>
  <si>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</si>
  <si>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</si>
  <si>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</si>
  <si>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</si>
  <si>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</si>
  <si>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</si>
  <si>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</si>
  <si>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</si>
  <si>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</si>
  <si>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</si>
  <si>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</si>
  <si>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</si>
  <si>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</si>
  <si>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</si>
  <si>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</si>
  <si>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</si>
  <si>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</si>
  <si>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</si>
  <si>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</si>
  <si>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</si>
  <si>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</si>
  <si>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</si>
  <si>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</si>
  <si>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</si>
  <si>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</si>
  <si>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</si>
  <si>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</si>
  <si>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</si>
  <si>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</si>
  <si>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</si>
  <si>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</si>
  <si>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</si>
  <si>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</si>
  <si>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</si>
  <si>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</si>
  <si>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</si>
  <si>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</si>
  <si>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</si>
  <si>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</si>
  <si>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</si>
  <si>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</si>
  <si>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</si>
  <si>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</si>
  <si>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</si>
  <si>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</si>
  <si>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</si>
  <si>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</si>
  <si>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</si>
  <si>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</si>
  <si>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</si>
  <si>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</si>
  <si>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</si>
  <si>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</si>
  <si>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</si>
  <si>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</si>
  <si>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</si>
  <si>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</si>
  <si>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</si>
  <si>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</si>
  <si>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</si>
  <si>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</si>
  <si>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</si>
  <si>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</si>
  <si>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</si>
  <si>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</si>
  <si>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</si>
  <si>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</si>
  <si>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</si>
  <si>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</si>
  <si>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</si>
  <si>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</si>
  <si>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</si>
  <si>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</si>
  <si>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</si>
  <si>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</si>
  <si>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</si>
  <si>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</si>
  <si>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</si>
  <si>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</si>
  <si>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</si>
  <si>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</si>
  <si>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</si>
  <si>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</si>
  <si>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</si>
  <si>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</si>
  <si>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</si>
  <si>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</si>
  <si>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</si>
  <si>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</si>
  <si>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</si>
  <si>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</si>
  <si>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</si>
  <si>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</si>
  <si>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</si>
  <si>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</si>
  <si>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</si>
  <si>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</si>
  <si>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</si>
  <si>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</si>
  <si>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</si>
  <si>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</si>
  <si>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</si>
  <si>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</si>
  <si>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</si>
  <si>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</si>
  <si>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</si>
  <si>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</si>
  <si>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</si>
  <si>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</si>
  <si>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</si>
  <si>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</si>
  <si>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</si>
  <si>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</si>
  <si>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</si>
  <si>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</si>
  <si>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</si>
  <si>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</si>
  <si>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</si>
  <si>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</si>
  <si>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</si>
  <si>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</si>
  <si>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</si>
  <si>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</si>
  <si>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</si>
  <si>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</si>
  <si>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</si>
  <si>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</si>
  <si>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</si>
  <si>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</si>
  <si>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</si>
  <si>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</si>
  <si>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</si>
  <si>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</si>
  <si>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</si>
  <si>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</si>
  <si>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</si>
  <si>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</si>
  <si>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</si>
  <si>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</si>
  <si>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</si>
  <si>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</si>
  <si>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</si>
  <si>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</si>
  <si>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</si>
  <si>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</si>
  <si>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</si>
  <si>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</si>
  <si>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</si>
  <si>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</si>
  <si>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</si>
  <si>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</si>
  <si>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</si>
  <si>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</si>
  <si>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</si>
  <si>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</si>
  <si>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</si>
  <si>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</si>
  <si>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</si>
  <si>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</si>
  <si>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</si>
  <si>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</si>
  <si>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</si>
  <si>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</si>
  <si>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</si>
  <si>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</si>
  <si>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</si>
  <si>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</si>
  <si>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</si>
  <si>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</si>
  <si>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</si>
  <si>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</si>
  <si>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</si>
  <si>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</si>
  <si>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</si>
  <si>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</si>
  <si>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</si>
  <si>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</si>
  <si>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</si>
  <si>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</si>
  <si>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</si>
  <si>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</si>
  <si>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</si>
  <si>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</si>
  <si>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</si>
  <si>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</si>
  <si>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</si>
  <si>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</si>
  <si>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</si>
  <si>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</si>
  <si>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</si>
  <si>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</si>
  <si>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</si>
  <si>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</si>
  <si>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</si>
  <si>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</si>
  <si>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</si>
  <si>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</si>
  <si>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</si>
  <si>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</si>
  <si>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</si>
  <si>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</si>
  <si>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</si>
  <si>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</si>
  <si>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</si>
  <si>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</si>
  <si>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</si>
  <si>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</si>
  <si>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</si>
  <si>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</si>
  <si>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</si>
  <si>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</si>
  <si>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</si>
  <si>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</si>
  <si>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</si>
  <si>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</si>
  <si>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</si>
  <si>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</si>
  <si>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</si>
  <si>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</si>
  <si>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</si>
  <si>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</si>
  <si>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</si>
  <si>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</si>
  <si>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</si>
  <si>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</si>
  <si>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</si>
  <si>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</si>
  <si>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</si>
  <si>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</si>
  <si>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</si>
  <si>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</si>
  <si>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</si>
  <si>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</si>
  <si>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</si>
  <si>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</si>
  <si>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</si>
  <si>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</si>
  <si>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</si>
  <si>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</si>
  <si>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</si>
  <si>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</si>
  <si>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</si>
  <si>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</si>
  <si>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</si>
  <si>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</si>
  <si>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</si>
  <si>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</si>
  <si>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</si>
  <si>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</si>
  <si>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</si>
  <si>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</si>
  <si>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</si>
  <si>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</si>
  <si>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</si>
  <si>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</si>
  <si>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</si>
  <si>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</si>
  <si>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</si>
  <si>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</si>
  <si>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</si>
  <si>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</si>
  <si>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</si>
  <si>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</si>
  <si>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</si>
  <si>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</si>
  <si>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</si>
  <si>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</si>
  <si>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</si>
  <si>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</si>
  <si>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</si>
  <si>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</si>
  <si>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</si>
  <si>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</si>
  <si>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</si>
  <si>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</si>
  <si>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</si>
  <si>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</si>
  <si>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</si>
  <si>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</si>
  <si>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</si>
  <si>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</si>
  <si>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</si>
  <si>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</si>
  <si>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</si>
  <si>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</si>
  <si>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</si>
  <si>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</si>
  <si>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</si>
  <si>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</si>
  <si>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</si>
  <si>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</si>
  <si>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</si>
  <si>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</si>
  <si>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</si>
  <si>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</si>
  <si>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</si>
  <si>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</si>
  <si>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</si>
  <si>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</si>
  <si>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</si>
  <si>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</si>
  <si>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</si>
  <si>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</si>
  <si>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</si>
  <si>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</si>
  <si>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</si>
  <si>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</si>
  <si>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</si>
  <si>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</si>
  <si>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</si>
  <si>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</si>
  <si>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</si>
  <si>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</si>
  <si>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</si>
  <si>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</si>
  <si>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</si>
  <si>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</si>
  <si>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</si>
  <si>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</si>
  <si>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</si>
  <si>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</si>
  <si>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</si>
  <si>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</si>
  <si>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</si>
  <si>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</si>
  <si>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</si>
  <si>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</si>
  <si>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</si>
  <si>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</si>
  <si>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</si>
  <si>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</si>
  <si>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</si>
  <si>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</si>
  <si>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</si>
  <si>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</si>
  <si>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</si>
  <si>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</si>
  <si>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</si>
  <si>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</si>
  <si>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</si>
  <si>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</si>
  <si>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</si>
  <si>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</si>
  <si>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</si>
  <si>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</si>
  <si>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</si>
  <si>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</si>
  <si>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</si>
  <si>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</si>
  <si>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</si>
  <si>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</si>
  <si>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</si>
  <si>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</si>
  <si>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</si>
  <si>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</si>
  <si>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</si>
  <si>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</si>
  <si>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</si>
  <si>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</si>
  <si>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</si>
  <si>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</si>
  <si>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</si>
  <si>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</si>
  <si>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</si>
  <si>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</si>
  <si>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</si>
  <si>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</si>
  <si>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</si>
  <si>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</si>
  <si>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</si>
  <si>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</si>
  <si>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</si>
  <si>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</si>
  <si>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</si>
  <si>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</si>
  <si>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</si>
  <si>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</si>
  <si>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</si>
  <si>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</si>
  <si>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</si>
  <si>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</si>
  <si>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</si>
  <si>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</si>
  <si>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</si>
  <si>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</si>
  <si>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</si>
  <si>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</si>
  <si>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</si>
  <si>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</si>
  <si>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</si>
  <si>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</si>
  <si>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</si>
  <si>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</si>
  <si>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</si>
  <si>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</si>
  <si>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</si>
  <si>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</si>
  <si>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</si>
  <si>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</si>
  <si>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</si>
  <si>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</si>
  <si>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</si>
  <si>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</si>
  <si>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</si>
  <si>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</si>
  <si>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</si>
  <si>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</si>
  <si>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</si>
  <si>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</si>
  <si>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</si>
  <si>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</si>
  <si>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</si>
  <si>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</si>
  <si>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</si>
  <si>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</si>
  <si>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</si>
  <si>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</si>
  <si>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</si>
  <si>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</si>
  <si>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</si>
  <si>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</si>
  <si>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</si>
  <si>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</si>
  <si>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</si>
  <si>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</si>
  <si>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</si>
  <si>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</si>
  <si>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</si>
  <si>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</si>
  <si>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</si>
  <si>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</si>
  <si>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</si>
  <si>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</si>
  <si>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</si>
  <si>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</si>
  <si>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</si>
  <si>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</si>
  <si>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</si>
  <si>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</si>
  <si>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</si>
  <si>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</si>
  <si>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</si>
  <si>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</si>
  <si>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</si>
  <si>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</si>
  <si>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</si>
  <si>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</si>
  <si>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</si>
  <si>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</si>
  <si>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</si>
  <si>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</si>
  <si>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</si>
  <si>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</si>
  <si>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</si>
  <si>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</si>
  <si>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</si>
  <si>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</si>
  <si>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</si>
  <si>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</si>
  <si>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</si>
  <si>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</si>
  <si>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</si>
  <si>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</si>
  <si>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</si>
  <si>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</si>
  <si>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</si>
  <si>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</si>
  <si>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</si>
  <si>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</si>
  <si>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</si>
  <si>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</si>
  <si>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</si>
  <si>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</si>
  <si>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</si>
  <si>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</si>
  <si>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</si>
  <si>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</si>
  <si>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</si>
  <si>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</si>
  <si>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</si>
  <si>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</si>
  <si>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</si>
  <si>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</si>
  <si>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</si>
  <si>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</si>
  <si>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</si>
  <si>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</si>
  <si>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</si>
  <si>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</si>
  <si>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</si>
  <si>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</si>
  <si>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</si>
  <si>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</si>
  <si>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</si>
  <si>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</si>
  <si>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</si>
  <si>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</si>
  <si>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</si>
  <si>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</si>
  <si>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</si>
  <si>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</si>
  <si>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</si>
  <si>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</si>
  <si>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</si>
  <si>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</si>
  <si>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</si>
  <si>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</si>
  <si>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</si>
  <si>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</si>
  <si>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</si>
  <si>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</si>
  <si>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</si>
  <si>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</si>
  <si>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</si>
  <si>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</si>
  <si>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</si>
  <si>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</si>
  <si>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</si>
  <si>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</si>
  <si>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</si>
  <si>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</si>
  <si>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</si>
  <si>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</si>
  <si>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</si>
  <si>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</si>
  <si>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</si>
  <si>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</si>
  <si>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</si>
  <si>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</si>
  <si>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</si>
  <si>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</si>
  <si>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</si>
  <si>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</si>
  <si>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</si>
  <si>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</si>
  <si>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</si>
  <si>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</si>
  <si>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</si>
  <si>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</si>
  <si>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</si>
  <si>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</si>
  <si>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</si>
  <si>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</si>
  <si>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</si>
  <si>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</si>
  <si>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</si>
  <si>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</si>
  <si>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</si>
  <si>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</si>
  <si>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</si>
  <si>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</si>
  <si>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</si>
  <si>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</si>
  <si>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</si>
  <si>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</si>
  <si>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</si>
  <si>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</si>
  <si>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</si>
  <si>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</si>
  <si>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</si>
  <si>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</si>
  <si>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</si>
  <si>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</si>
  <si>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</si>
  <si>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</si>
  <si>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</si>
  <si>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</si>
  <si>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</si>
  <si>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</si>
  <si>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</si>
  <si>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</si>
  <si>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</si>
  <si>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</si>
  <si>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</si>
  <si>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</si>
  <si>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</si>
  <si>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</si>
  <si>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</si>
  <si>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</si>
  <si>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</si>
  <si>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</si>
  <si>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</si>
  <si>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</si>
  <si>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</si>
  <si>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</si>
  <si>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</si>
  <si>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</si>
  <si>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</si>
  <si>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</si>
  <si>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</si>
  <si>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</si>
  <si>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</si>
  <si>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</si>
  <si>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</si>
  <si>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</si>
  <si>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</si>
  <si>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</si>
  <si>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</si>
  <si>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</si>
  <si>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</si>
  <si>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</si>
  <si>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</si>
  <si>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</si>
  <si>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</si>
  <si>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</si>
  <si>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</si>
  <si>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</si>
  <si>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</si>
  <si>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</si>
  <si>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</si>
  <si>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</si>
  <si>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</si>
  <si>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</si>
  <si>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</si>
  <si>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</si>
  <si>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</si>
  <si>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</si>
  <si>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</si>
  <si>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</si>
  <si>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</si>
  <si>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</si>
  <si>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</si>
  <si>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</si>
  <si>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</si>
  <si>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</si>
  <si>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</si>
  <si>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</si>
  <si>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</si>
  <si>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</si>
  <si>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</si>
  <si>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</si>
  <si>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</si>
  <si>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</si>
  <si>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</si>
  <si>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</si>
  <si>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</si>
  <si>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</si>
  <si>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</si>
  <si>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</si>
  <si>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</si>
  <si>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</si>
  <si>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</si>
  <si>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</si>
  <si>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</si>
  <si>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</si>
  <si>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</si>
  <si>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</si>
  <si>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</si>
  <si>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</si>
  <si>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</si>
  <si>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</si>
  <si>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</si>
  <si>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</si>
  <si>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</si>
  <si>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</si>
  <si>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</si>
  <si>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</si>
  <si>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</si>
  <si>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</si>
  <si>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</si>
  <si>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</si>
  <si>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</si>
  <si>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</si>
  <si>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</si>
  <si>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</si>
  <si>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</si>
  <si>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</si>
  <si>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</si>
  <si>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</si>
  <si>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</si>
  <si>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</si>
  <si>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</si>
  <si>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</si>
  <si>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</si>
  <si>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</si>
  <si>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</si>
  <si>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</si>
  <si>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</si>
  <si>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</si>
  <si>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</si>
  <si>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</si>
  <si>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</si>
  <si>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</si>
  <si>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</si>
  <si>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</si>
  <si>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</si>
  <si>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</si>
  <si>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</si>
  <si>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</si>
  <si>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</si>
  <si>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</si>
  <si>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</si>
  <si>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</si>
  <si>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</si>
  <si>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</si>
  <si>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</si>
  <si>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</si>
  <si>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</si>
  <si>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</si>
  <si>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</si>
  <si>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</si>
  <si>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</si>
  <si>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</si>
  <si>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</si>
  <si>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</si>
  <si>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</si>
  <si>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</si>
  <si>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</si>
  <si>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</si>
  <si>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</si>
  <si>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</si>
  <si>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</si>
  <si>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</si>
  <si>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</si>
  <si>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</si>
  <si>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</si>
  <si>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</si>
  <si>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</si>
  <si>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</si>
  <si>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</si>
  <si>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</si>
  <si>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</si>
  <si>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</si>
  <si>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</si>
  <si>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</si>
  <si>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</si>
  <si>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</si>
  <si>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</si>
  <si>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</si>
  <si>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</si>
  <si>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</si>
  <si>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</si>
  <si>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</si>
  <si>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</si>
  <si>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</si>
  <si>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</si>
  <si>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</si>
  <si>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</si>
  <si>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</si>
  <si>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</si>
  <si>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</si>
  <si>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</si>
  <si>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</si>
  <si>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</si>
  <si>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</si>
  <si>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</si>
  <si>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</si>
  <si>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</si>
  <si>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</si>
  <si>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</si>
  <si>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</si>
  <si>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</si>
  <si>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</si>
  <si>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</si>
  <si>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</si>
  <si>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</si>
  <si>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</si>
  <si>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</si>
  <si>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</si>
  <si>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</si>
  <si>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</si>
  <si>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</si>
  <si>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</si>
  <si>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</si>
  <si>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</si>
  <si>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</si>
  <si>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</si>
  <si>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</si>
  <si>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</si>
  <si>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</si>
  <si>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</si>
  <si>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</si>
  <si>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</si>
  <si>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</si>
  <si>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</si>
  <si>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</si>
  <si>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</si>
  <si>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</si>
  <si>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</si>
  <si>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</si>
  <si>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</si>
  <si>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</si>
  <si>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</si>
  <si>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</si>
  <si>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</si>
  <si>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</si>
  <si>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</si>
  <si>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</si>
  <si>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</si>
  <si>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</si>
  <si>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</si>
  <si>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</si>
  <si>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</si>
  <si>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</si>
  <si>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</si>
  <si>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</si>
  <si>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</si>
  <si>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</si>
  <si>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</si>
  <si>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</si>
  <si>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</si>
  <si>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</si>
  <si>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</si>
  <si>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</si>
  <si>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</si>
  <si>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</si>
  <si>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</si>
  <si>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</si>
  <si>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</si>
  <si>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</si>
  <si>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</si>
  <si>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</si>
  <si>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</si>
  <si>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</si>
  <si>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</si>
  <si>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</si>
  <si>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</si>
  <si>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</si>
  <si>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</si>
  <si>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</si>
  <si>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</si>
  <si>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</si>
  <si>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</si>
  <si>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</si>
  <si>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</si>
  <si>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</si>
  <si>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</si>
  <si>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</si>
  <si>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</si>
  <si>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</si>
  <si>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</si>
  <si>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</si>
  <si>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</si>
  <si>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</si>
  <si>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</si>
  <si>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</si>
  <si>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</si>
  <si>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</si>
  <si>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</si>
  <si>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</si>
  <si>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</si>
  <si>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</si>
  <si>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</si>
  <si>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</si>
  <si>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</si>
  <si>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</si>
  <si>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</si>
  <si>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</si>
  <si>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</si>
  <si>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</si>
  <si>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</si>
  <si>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</si>
  <si>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</si>
  <si>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</si>
  <si>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</si>
  <si>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</si>
  <si>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</si>
  <si>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</si>
  <si>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</si>
  <si>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</si>
  <si>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</si>
  <si>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</si>
  <si>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</si>
  <si>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</si>
  <si>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</si>
  <si>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</si>
  <si>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</si>
  <si>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</si>
  <si>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</si>
  <si>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</si>
  <si>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</si>
  <si>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</si>
  <si>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</si>
  <si>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</si>
  <si>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</si>
  <si>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</si>
  <si>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</si>
  <si>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</si>
  <si>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</si>
  <si>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</si>
  <si>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</si>
  <si>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</si>
  <si>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</si>
  <si>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</si>
  <si>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</si>
  <si>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</si>
  <si>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</si>
  <si>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</si>
  <si>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</si>
  <si>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</si>
  <si>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</si>
  <si>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</si>
  <si>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</si>
  <si>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</si>
  <si>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</si>
  <si>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</si>
  <si>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</si>
  <si>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</si>
  <si>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</si>
  <si>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</si>
  <si>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</si>
  <si>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</si>
  <si>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</si>
  <si>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</si>
  <si>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</si>
  <si>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</si>
  <si>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</si>
  <si>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</si>
  <si>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</si>
  <si>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</si>
  <si>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</si>
  <si>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</si>
  <si>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</si>
  <si>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</si>
  <si>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</si>
  <si>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</si>
  <si>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</si>
  <si>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</si>
  <si>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</si>
  <si>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</si>
  <si>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</si>
  <si>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</si>
  <si>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</si>
  <si>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</si>
  <si>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</si>
  <si>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</si>
  <si>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</si>
  <si>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</si>
  <si>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</si>
  <si>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</si>
  <si>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</si>
  <si>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</si>
  <si>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</si>
  <si>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</si>
  <si>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</si>
  <si>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</si>
  <si>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</si>
  <si>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</si>
  <si>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</si>
  <si>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</si>
  <si>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</si>
  <si>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</si>
  <si>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</si>
  <si>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</si>
  <si>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</si>
  <si>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</si>
  <si>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</si>
  <si>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</si>
  <si>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</si>
  <si>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</si>
  <si>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</si>
  <si>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</si>
  <si>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</si>
  <si>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</si>
  <si>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</si>
  <si>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</si>
  <si>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</si>
  <si>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</si>
  <si>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</si>
  <si>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</si>
  <si>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</si>
  <si>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</si>
  <si>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</si>
  <si>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</si>
  <si>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</si>
  <si>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</si>
  <si>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</si>
  <si>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</si>
  <si>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</si>
  <si>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</si>
  <si>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</si>
  <si>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</si>
  <si>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</si>
  <si>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</si>
  <si>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</si>
  <si>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</si>
  <si>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</si>
  <si>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</si>
  <si>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</si>
  <si>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</si>
  <si>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</si>
  <si>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</si>
  <si>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</si>
  <si>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</si>
  <si>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</si>
  <si>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</si>
  <si>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</si>
  <si>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</si>
  <si>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</si>
  <si>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</si>
  <si>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</si>
  <si>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</si>
  <si>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</si>
  <si>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</si>
  <si>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</si>
  <si>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</si>
  <si>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</si>
  <si>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</si>
  <si>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</si>
  <si>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</si>
  <si>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</si>
  <si>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</si>
  <si>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</si>
  <si>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</si>
  <si>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</si>
  <si>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</si>
  <si>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</si>
  <si>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</si>
  <si>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</si>
  <si>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</si>
  <si>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</si>
  <si>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</si>
  <si>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</si>
  <si>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</si>
  <si>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</si>
  <si>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</si>
  <si>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</si>
  <si>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</si>
  <si>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</si>
  <si>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</si>
  <si>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</si>
  <si>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</si>
  <si>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</si>
  <si>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</si>
  <si>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</si>
  <si>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</si>
  <si>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</si>
  <si>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</si>
  <si>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</si>
  <si>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</si>
  <si>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</si>
  <si>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</si>
  <si>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</si>
  <si>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</si>
  <si>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</si>
  <si>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</si>
  <si>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</si>
  <si>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</si>
  <si>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</si>
  <si>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</si>
  <si>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</si>
  <si>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</si>
  <si>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</si>
  <si>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</si>
  <si>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</si>
  <si>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</si>
  <si>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</si>
  <si>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</si>
  <si>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</si>
  <si>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</si>
  <si>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</si>
  <si>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</si>
  <si>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</si>
  <si>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</si>
  <si>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</si>
  <si>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</si>
  <si>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</si>
  <si>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</si>
  <si>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</si>
  <si>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</si>
  <si>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</si>
  <si>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</si>
  <si>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</si>
  <si>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</si>
  <si>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</si>
  <si>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</si>
  <si>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</si>
  <si>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</si>
  <si>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</si>
  <si>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</si>
  <si>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</si>
  <si>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</si>
  <si>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</si>
  <si>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</si>
  <si>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</si>
  <si>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</si>
  <si>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</si>
  <si>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</si>
  <si>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</si>
  <si>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</si>
  <si>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</si>
  <si>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</si>
  <si>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</si>
  <si>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</si>
  <si>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</si>
  <si>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</si>
  <si>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</si>
  <si>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</si>
  <si>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</si>
  <si>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</si>
  <si>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</si>
  <si>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</si>
  <si>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</si>
  <si>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</si>
  <si>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</si>
  <si>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</si>
  <si>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</si>
  <si>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</si>
  <si>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</si>
  <si>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</si>
  <si>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</si>
  <si>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</si>
  <si>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</si>
  <si>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</si>
  <si>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</si>
  <si>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</si>
  <si>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</si>
  <si>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</si>
  <si>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</si>
  <si>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</si>
  <si>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</si>
  <si>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</si>
  <si>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</si>
  <si>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</si>
  <si>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</si>
  <si>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</si>
  <si>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</si>
  <si>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</si>
  <si>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</si>
  <si>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</si>
  <si>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</si>
  <si>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</si>
  <si>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</si>
  <si>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</si>
  <si>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</si>
  <si>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</si>
  <si>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</si>
  <si>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</si>
  <si>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</si>
  <si>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</si>
  <si>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</si>
  <si>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</si>
  <si>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</si>
  <si>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</si>
  <si>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</si>
  <si>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</si>
  <si>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</si>
  <si>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</si>
  <si>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</si>
  <si>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</si>
  <si>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</si>
  <si>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</si>
  <si>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</si>
  <si>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</si>
  <si>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</si>
  <si>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</si>
  <si>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</si>
  <si>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</si>
  <si>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</si>
  <si>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</si>
  <si>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</si>
  <si>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</si>
  <si>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</si>
  <si>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</si>
  <si>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</si>
  <si>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</si>
  <si>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</si>
  <si>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</si>
  <si>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</si>
  <si>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</si>
  <si>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</si>
  <si>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</si>
  <si>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</si>
  <si>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</si>
  <si>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</si>
  <si>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</si>
  <si>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</si>
  <si>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</si>
  <si>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</si>
  <si>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</si>
  <si>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</si>
  <si>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</si>
  <si>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</si>
  <si>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</si>
  <si>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</si>
  <si>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</si>
  <si>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</si>
  <si>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</si>
  <si>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</si>
  <si>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</si>
  <si>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</si>
  <si>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</si>
  <si>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</si>
  <si>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</si>
  <si>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</si>
  <si>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</si>
  <si>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</si>
  <si>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</si>
  <si>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</si>
  <si>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</si>
  <si>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</si>
  <si>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</si>
  <si>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</si>
  <si>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</si>
  <si>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</si>
  <si>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</si>
  <si>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</si>
  <si>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</si>
  <si>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</si>
  <si>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</si>
  <si>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</si>
  <si>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</si>
  <si>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</si>
  <si>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</si>
  <si>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</si>
  <si>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</si>
  <si>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</si>
  <si>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</si>
  <si>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</si>
  <si>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</si>
  <si>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</si>
  <si>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</si>
  <si>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</si>
  <si>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</si>
  <si>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</si>
  <si>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</si>
  <si>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</si>
  <si>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</si>
  <si>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</si>
  <si>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</si>
  <si>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</si>
  <si>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</si>
  <si>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</si>
  <si>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</si>
  <si>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</si>
  <si>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</si>
  <si>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</si>
  <si>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</si>
  <si>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</si>
  <si>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</si>
  <si>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</si>
  <si>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</si>
  <si>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</si>
  <si>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</si>
  <si>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</si>
  <si>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</si>
  <si>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</si>
  <si>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</si>
  <si>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</si>
  <si>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</si>
  <si>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</si>
  <si>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</si>
  <si>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</si>
  <si>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</si>
  <si>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</si>
  <si>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</si>
  <si>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</si>
  <si>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</si>
  <si>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</si>
  <si>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</si>
  <si>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</si>
  <si>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</si>
  <si>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</si>
  <si>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</si>
  <si>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</si>
  <si>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</si>
  <si>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</si>
  <si>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</si>
  <si>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</si>
  <si>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</si>
  <si>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</si>
  <si>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</si>
  <si>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</si>
  <si>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</si>
  <si>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</si>
  <si>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</si>
  <si>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</si>
  <si>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</si>
  <si>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</si>
  <si>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</si>
  <si>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</si>
  <si>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</si>
  <si>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</si>
  <si>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</si>
  <si>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</si>
  <si>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</si>
  <si>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</si>
  <si>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</si>
  <si>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</si>
  <si>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</si>
  <si>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</si>
  <si>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</si>
  <si>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</si>
  <si>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</si>
  <si>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</si>
  <si>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</si>
  <si>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</si>
  <si>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</si>
  <si>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</si>
  <si>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</si>
  <si>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</si>
  <si>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</si>
  <si>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</si>
  <si>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</si>
  <si>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</si>
  <si>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</si>
  <si>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</si>
  <si>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</si>
  <si>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</si>
  <si>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</si>
  <si>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</si>
  <si>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</si>
  <si>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</si>
  <si>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</si>
  <si>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</si>
  <si>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</si>
  <si>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</si>
  <si>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</si>
  <si>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</si>
  <si>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</si>
  <si>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</si>
  <si>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</si>
  <si>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</si>
  <si>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</si>
  <si>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</si>
  <si>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</si>
  <si>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</si>
  <si>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</si>
  <si>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</si>
  <si>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</si>
  <si>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</si>
  <si>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</si>
  <si>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</si>
  <si>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</si>
  <si>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</si>
  <si>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</si>
  <si>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</si>
  <si>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</si>
  <si>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</si>
  <si>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</si>
  <si>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</si>
  <si>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</si>
  <si>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</si>
  <si>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</si>
  <si>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</si>
  <si>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</si>
  <si>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</si>
  <si>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</si>
  <si>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</si>
  <si>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</si>
  <si>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</si>
  <si>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</si>
  <si>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</si>
  <si>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</si>
  <si>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</si>
  <si>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</si>
  <si>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</si>
  <si>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</si>
  <si>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</si>
  <si>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</si>
  <si>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</si>
  <si>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</si>
  <si>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</si>
  <si>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</si>
  <si>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</si>
  <si>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</si>
  <si>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</si>
  <si>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</si>
  <si>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</si>
  <si>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</si>
  <si>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</si>
  <si>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</si>
  <si>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</si>
  <si>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</si>
  <si>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</si>
  <si>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</si>
  <si>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</si>
  <si>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</si>
  <si>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</si>
  <si>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</si>
  <si>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</si>
  <si>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</si>
  <si>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</si>
  <si>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</si>
  <si>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</si>
  <si>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</si>
  <si>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</si>
  <si>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</si>
  <si>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</si>
  <si>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</si>
  <si>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</si>
  <si>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</si>
  <si>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</si>
  <si>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</si>
  <si>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</si>
  <si>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</si>
  <si>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</si>
  <si>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</si>
  <si>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</si>
  <si>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</si>
  <si>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</si>
  <si>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</si>
  <si>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</si>
  <si>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</si>
  <si>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</si>
  <si>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</si>
  <si>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</si>
  <si>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</si>
  <si>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</si>
  <si>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</si>
  <si>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</si>
  <si>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</si>
  <si>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</si>
  <si>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</si>
  <si>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</si>
  <si>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</si>
  <si>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</si>
  <si>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</si>
  <si>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</si>
  <si>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</si>
  <si>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</si>
  <si>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</si>
  <si>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</si>
  <si>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</si>
  <si>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</si>
  <si>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</si>
  <si>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</si>
  <si>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</si>
  <si>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</si>
  <si>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</si>
  <si>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</si>
  <si>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</si>
  <si>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</si>
  <si>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</si>
  <si>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</si>
  <si>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</si>
  <si>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</si>
  <si>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</si>
  <si>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</si>
  <si>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</si>
  <si>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</si>
  <si>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</si>
  <si>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</si>
  <si>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</si>
  <si>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</si>
  <si>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</si>
  <si>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</si>
  <si>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</si>
  <si>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</si>
  <si>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</si>
  <si>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</si>
  <si>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</si>
  <si>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</si>
  <si>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</si>
  <si>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</si>
  <si>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</si>
  <si>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</si>
  <si>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</si>
  <si>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</si>
  <si>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</si>
  <si>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</si>
  <si>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</si>
  <si>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</si>
  <si>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</si>
  <si>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</si>
  <si>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</si>
  <si>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</si>
  <si>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</si>
  <si>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</si>
  <si>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</si>
  <si>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</si>
  <si>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</si>
  <si>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</si>
  <si>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</si>
  <si>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</si>
  <si>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</si>
  <si>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</si>
  <si>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</si>
  <si>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</si>
  <si>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</si>
  <si>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</si>
  <si>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</si>
  <si>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</si>
  <si>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</si>
  <si>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</si>
  <si>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</si>
  <si>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</si>
  <si>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</si>
  <si>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</si>
  <si>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</si>
  <si>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</si>
  <si>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</si>
  <si>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</si>
  <si>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</si>
  <si>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</si>
  <si>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</si>
  <si>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</si>
  <si>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</si>
  <si>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</si>
  <si>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</si>
  <si>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</si>
  <si>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</si>
  <si>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</si>
  <si>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</si>
  <si>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</si>
  <si>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</si>
  <si>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</si>
  <si>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</si>
  <si>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</si>
  <si>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</si>
  <si>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</si>
  <si>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</si>
  <si>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</si>
  <si>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</si>
  <si>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</si>
  <si>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</si>
  <si>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</si>
  <si>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</si>
  <si>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</si>
  <si>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</si>
  <si>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</si>
  <si>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</si>
  <si>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</si>
  <si>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</si>
  <si>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</si>
  <si>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</si>
  <si>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</si>
  <si>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</si>
  <si>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</si>
  <si>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</si>
  <si>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</si>
  <si>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</si>
  <si>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</si>
  <si>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</si>
  <si>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</si>
  <si>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</si>
  <si>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</si>
  <si>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</si>
  <si>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</si>
  <si>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</si>
  <si>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</si>
  <si>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</si>
  <si>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</si>
  <si>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</si>
  <si>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</si>
  <si>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</si>
  <si>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</si>
  <si>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</si>
  <si>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</si>
  <si>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</si>
  <si>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</si>
  <si>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</si>
  <si>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</si>
  <si>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</si>
  <si>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</si>
  <si>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</si>
  <si>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</si>
  <si>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</si>
  <si>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</si>
  <si>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</si>
  <si>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</si>
  <si>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</si>
  <si>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</si>
  <si>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</si>
  <si>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</si>
  <si>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</si>
  <si>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</si>
  <si>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</si>
  <si>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</si>
  <si>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</si>
  <si>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</si>
  <si>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</si>
  <si>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</si>
  <si>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</si>
  <si>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</si>
  <si>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</si>
  <si>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</si>
  <si>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</si>
  <si>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</si>
  <si>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</si>
  <si>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</si>
  <si>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</si>
  <si>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</si>
  <si>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</si>
  <si>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</si>
  <si>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</si>
  <si>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</si>
  <si>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</si>
  <si>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</si>
  <si>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</si>
  <si>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</si>
  <si>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</si>
  <si>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</si>
  <si>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</si>
  <si>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</si>
  <si>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</si>
  <si>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</si>
  <si>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</si>
  <si>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</si>
  <si>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</si>
  <si>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</si>
  <si>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</si>
  <si>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</si>
  <si>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</si>
  <si>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</si>
  <si>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</si>
  <si>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</si>
  <si>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</si>
  <si>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</si>
  <si>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</si>
  <si>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</si>
  <si>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</si>
  <si>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</si>
  <si>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</si>
  <si>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</si>
  <si>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</si>
  <si>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</si>
  <si>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</si>
  <si>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</si>
  <si>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</si>
  <si>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</si>
  <si>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</si>
  <si>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</si>
  <si>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</si>
  <si>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</si>
  <si>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</si>
  <si>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</si>
  <si>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</si>
  <si>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</si>
  <si>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</si>
  <si>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</si>
  <si>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</si>
  <si>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</si>
  <si>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</si>
  <si>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</si>
  <si>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</si>
  <si>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</si>
  <si>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</si>
  <si>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</si>
  <si>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</si>
  <si>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</si>
  <si>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</si>
  <si>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</si>
  <si>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</si>
  <si>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</si>
  <si>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</si>
  <si>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</si>
  <si>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</si>
  <si>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</si>
  <si>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</si>
  <si>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</si>
  <si>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</si>
  <si>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</si>
  <si>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</si>
  <si>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</si>
  <si>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</si>
  <si>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</si>
  <si>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</si>
  <si>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</si>
  <si>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</si>
  <si>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</si>
  <si>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</si>
  <si>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</si>
  <si>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</si>
  <si>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</si>
  <si>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</si>
  <si>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</si>
  <si>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</si>
  <si>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</si>
  <si>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</si>
  <si>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</si>
  <si>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</si>
  <si>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</si>
  <si>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</si>
  <si>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</si>
  <si>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</si>
  <si>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</si>
  <si>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</si>
  <si>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</si>
  <si>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</si>
  <si>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</si>
  <si>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</si>
  <si>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</si>
  <si>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</si>
  <si>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</si>
  <si>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</si>
  <si>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</si>
  <si>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</si>
  <si>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</si>
  <si>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</si>
  <si>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</si>
  <si>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</si>
  <si>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</si>
  <si>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</si>
  <si>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</si>
  <si>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</si>
  <si>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</si>
  <si>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</si>
  <si>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</si>
  <si>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</si>
  <si>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</si>
  <si>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</si>
  <si>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</si>
  <si>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</si>
  <si>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</si>
  <si>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</si>
  <si>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</si>
  <si>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</si>
  <si>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</si>
  <si>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</si>
  <si>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</si>
  <si>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</si>
  <si>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</si>
  <si>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</si>
  <si>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</si>
  <si>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</si>
  <si>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</si>
  <si>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</si>
  <si>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</si>
  <si>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</si>
  <si>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</si>
  <si>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</si>
  <si>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</si>
  <si>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</si>
  <si>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</si>
  <si>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</si>
  <si>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</si>
  <si>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</si>
  <si>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</si>
  <si>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</si>
  <si>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</si>
  <si>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</si>
  <si>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</si>
  <si>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</si>
  <si>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</si>
  <si>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</si>
  <si>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</si>
  <si>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</si>
  <si>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</si>
  <si>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</si>
  <si>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</si>
  <si>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</si>
  <si>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</si>
  <si>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</si>
  <si>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</si>
  <si>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</si>
  <si>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</si>
  <si>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</si>
  <si>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</si>
  <si>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</si>
  <si>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</si>
  <si>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</si>
  <si>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</si>
  <si>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</si>
  <si>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</si>
  <si>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</si>
  <si>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</si>
  <si>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</si>
  <si>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</si>
  <si>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</si>
  <si>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</si>
  <si>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</si>
  <si>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</si>
  <si>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</si>
  <si>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</si>
  <si>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</si>
  <si>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</si>
  <si>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</si>
  <si>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</si>
  <si>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</si>
  <si>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</si>
  <si>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</si>
  <si>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</si>
  <si>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</si>
  <si>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</si>
  <si>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</si>
  <si>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</si>
  <si>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</si>
  <si>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</si>
  <si>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</si>
  <si>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</si>
  <si>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</si>
  <si>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</si>
  <si>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</si>
  <si>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</si>
  <si>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</si>
  <si>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</si>
  <si>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</si>
  <si>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</si>
  <si>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</si>
  <si>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</si>
  <si>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</si>
  <si>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</si>
  <si>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</si>
  <si>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</si>
  <si>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</si>
  <si>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</si>
  <si>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</si>
  <si>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</si>
  <si>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</si>
  <si>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</si>
  <si>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</si>
  <si>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</si>
  <si>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</si>
  <si>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</si>
  <si>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</si>
  <si>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</si>
  <si>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</si>
  <si>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</si>
  <si>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</si>
  <si>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</si>
  <si>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</si>
  <si>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</si>
  <si>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</si>
  <si>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</si>
  <si>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</si>
  <si>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</si>
  <si>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</si>
  <si>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</si>
  <si>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</si>
  <si>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</si>
  <si>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</si>
  <si>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</si>
  <si>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</si>
  <si>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</si>
  <si>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</si>
  <si>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</si>
  <si>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</si>
  <si>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</si>
  <si>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</si>
  <si>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</si>
  <si>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</si>
  <si>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</si>
  <si>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</si>
  <si>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</si>
  <si>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</si>
  <si>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</si>
  <si>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</si>
  <si>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</si>
  <si>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</si>
  <si>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</si>
  <si>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</si>
  <si>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</si>
  <si>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</si>
  <si>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</si>
  <si>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</si>
  <si>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</si>
  <si>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</si>
  <si>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</si>
  <si>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</si>
  <si>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</si>
  <si>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</si>
  <si>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</si>
  <si>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</si>
  <si>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</si>
  <si>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</si>
  <si>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</si>
  <si>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</si>
  <si>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</si>
  <si>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</si>
  <si>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</si>
  <si>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</si>
  <si>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</si>
  <si>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</si>
  <si>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</si>
  <si>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</si>
  <si>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</si>
  <si>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</si>
  <si>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</si>
  <si>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</si>
  <si>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</si>
  <si>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</si>
  <si>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</si>
  <si>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</si>
  <si>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</si>
  <si>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</si>
  <si>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</si>
  <si>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</si>
  <si>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</si>
  <si>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</si>
  <si>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</si>
  <si>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</si>
  <si>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</si>
  <si>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</si>
  <si>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</si>
  <si>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</si>
  <si>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</si>
  <si>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</si>
  <si>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</si>
  <si>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</si>
  <si>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</si>
  <si>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</si>
  <si>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</si>
  <si>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</si>
  <si>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</si>
  <si>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</si>
  <si>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</si>
  <si>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</si>
  <si>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</si>
  <si>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</si>
  <si>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</si>
  <si>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</si>
  <si>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</si>
  <si>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</si>
  <si>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</si>
  <si>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</si>
  <si>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</si>
  <si>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</si>
  <si>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</si>
  <si>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</si>
  <si>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</si>
  <si>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</si>
  <si>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</si>
  <si>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</si>
  <si>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</si>
  <si>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</si>
  <si>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</si>
  <si>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</si>
  <si>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</si>
  <si>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</si>
  <si>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</si>
  <si>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</si>
  <si>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</si>
  <si>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</si>
  <si>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</si>
  <si>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</si>
  <si>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</si>
  <si>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</si>
  <si>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</si>
  <si>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</si>
  <si>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</si>
  <si>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</si>
  <si>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</si>
  <si>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</si>
  <si>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</si>
  <si>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</si>
  <si>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</si>
  <si>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</si>
  <si>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</si>
  <si>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</si>
  <si>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</si>
  <si>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</si>
  <si>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</si>
  <si>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</si>
  <si>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</si>
  <si>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</si>
  <si>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</si>
  <si>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</si>
  <si>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</si>
  <si>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</si>
  <si>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</si>
  <si>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</si>
  <si>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</si>
  <si>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</si>
  <si>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</si>
  <si>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</si>
  <si>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</si>
  <si>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</si>
  <si>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</si>
  <si>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</si>
  <si>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</si>
  <si>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</si>
  <si>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</si>
  <si>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</si>
  <si>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</si>
  <si>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</si>
  <si>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</si>
  <si>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</si>
  <si>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</si>
  <si>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</si>
  <si>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</si>
  <si>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</si>
  <si>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</si>
  <si>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</si>
  <si>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</si>
  <si>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</si>
  <si>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</si>
  <si>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</si>
  <si>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</si>
  <si>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</si>
  <si>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</si>
  <si>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</si>
  <si>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</si>
  <si>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</si>
  <si>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</si>
  <si>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</si>
  <si>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</si>
  <si>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</si>
  <si>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</si>
  <si>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</si>
  <si>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</si>
  <si>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</si>
  <si>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</si>
  <si>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</si>
  <si>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</si>
  <si>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</si>
  <si>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</si>
  <si>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</si>
  <si>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</si>
  <si>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</si>
  <si>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</si>
  <si>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</si>
  <si>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</si>
  <si>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</si>
  <si>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</si>
  <si>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</si>
  <si>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</si>
  <si>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</si>
  <si>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</si>
  <si>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</si>
  <si>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</si>
  <si>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</si>
  <si>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</si>
  <si>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</si>
  <si>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</si>
  <si>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</si>
  <si>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</si>
  <si>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</si>
  <si>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</si>
  <si>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</si>
  <si>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</si>
  <si>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</si>
  <si>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</si>
  <si>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</si>
  <si>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</si>
  <si>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</si>
  <si>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</si>
  <si>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</si>
  <si>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</si>
  <si>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</si>
  <si>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</si>
  <si>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</si>
  <si>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</si>
  <si>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</si>
  <si>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</si>
  <si>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</si>
  <si>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</si>
  <si>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</si>
  <si>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</si>
  <si>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</si>
  <si>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</si>
  <si>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</si>
  <si>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</si>
  <si>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</si>
  <si>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</si>
  <si>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</si>
  <si>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</si>
  <si>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</si>
  <si>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</si>
  <si>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</si>
  <si>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</si>
  <si>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</si>
  <si>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</si>
  <si>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</si>
  <si>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</si>
  <si>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</si>
  <si>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</si>
  <si>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</si>
  <si>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</si>
  <si>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</si>
  <si>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</si>
  <si>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</si>
  <si>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</si>
  <si>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</si>
  <si>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</si>
  <si>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</si>
  <si>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</si>
  <si>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</si>
  <si>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</si>
  <si>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</si>
  <si>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</si>
  <si>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</si>
  <si>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</si>
  <si>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</si>
  <si>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</si>
  <si>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</si>
  <si>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</si>
  <si>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</si>
  <si>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</si>
  <si>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</si>
  <si>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</si>
  <si>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</si>
  <si>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</si>
  <si>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</si>
  <si>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</si>
  <si>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</si>
  <si>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</si>
  <si>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</si>
  <si>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</si>
  <si>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</si>
  <si>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</si>
  <si>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</si>
  <si>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</si>
  <si>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</si>
  <si>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</si>
  <si>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</si>
  <si>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</si>
  <si>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</si>
  <si>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</si>
  <si>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</si>
  <si>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</si>
  <si>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</si>
  <si>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</si>
  <si>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</si>
  <si>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</si>
  <si>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</si>
  <si>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</si>
  <si>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</si>
  <si>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</si>
  <si>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</si>
  <si>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</si>
  <si>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</si>
  <si>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</si>
  <si>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</si>
  <si>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</si>
  <si>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</si>
  <si>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</si>
  <si>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</si>
  <si>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</si>
  <si>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</si>
  <si>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</si>
  <si>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</si>
  <si>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</si>
  <si>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</si>
  <si>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</si>
  <si>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</si>
  <si>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</si>
  <si>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</si>
  <si>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</si>
  <si>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</si>
  <si>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</si>
  <si>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</si>
  <si>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</si>
  <si>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</si>
  <si>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</si>
  <si>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</si>
  <si>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</si>
  <si>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</si>
  <si>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</si>
  <si>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</si>
  <si>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</si>
  <si>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</si>
  <si>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</si>
  <si>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</si>
  <si>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</si>
  <si>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</si>
  <si>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</si>
  <si>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</si>
  <si>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</si>
  <si>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</si>
  <si>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</si>
  <si>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</si>
  <si>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</si>
  <si>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</si>
  <si>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</si>
  <si>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</si>
  <si>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</si>
  <si>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</si>
  <si>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</si>
  <si>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</si>
  <si>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</si>
  <si>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</si>
  <si>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</si>
  <si>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</si>
  <si>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</si>
  <si>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</si>
  <si>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</si>
  <si>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</si>
  <si>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</si>
  <si>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</si>
  <si>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</si>
  <si>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</si>
  <si>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</si>
  <si>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</si>
  <si>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</si>
  <si>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</si>
  <si>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</si>
  <si>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</si>
  <si>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</si>
  <si>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</si>
  <si>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</si>
  <si>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</si>
  <si>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</si>
  <si>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</si>
  <si>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</si>
  <si>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</si>
  <si>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</si>
  <si>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</si>
  <si>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</si>
  <si>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</si>
  <si>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</si>
  <si>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</si>
  <si>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</si>
  <si>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</si>
  <si>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</si>
  <si>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</si>
  <si>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</si>
  <si>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</si>
  <si>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</si>
  <si>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</si>
  <si>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</si>
  <si>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</si>
  <si>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</si>
  <si>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</si>
  <si>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</si>
  <si>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</si>
  <si>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</si>
  <si>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</si>
  <si>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</si>
  <si>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</si>
  <si>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</si>
  <si>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</si>
  <si>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</si>
  <si>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</si>
  <si>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</si>
  <si>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</si>
  <si>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</si>
  <si>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</si>
  <si>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</si>
  <si>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</si>
  <si>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</si>
  <si>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</si>
  <si>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</si>
  <si>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</si>
  <si>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</si>
  <si>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</si>
  <si>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</si>
  <si>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</si>
  <si>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</si>
  <si>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</si>
  <si>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</si>
  <si>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</si>
  <si>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</si>
  <si>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</si>
  <si>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</si>
  <si>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</si>
  <si>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</si>
  <si>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</si>
  <si>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</si>
  <si>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</si>
  <si>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</si>
  <si>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</si>
  <si>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</si>
  <si>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</si>
  <si>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</si>
  <si>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</si>
  <si>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</si>
  <si>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</si>
  <si>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</si>
  <si>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</si>
  <si>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</si>
  <si>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</si>
  <si>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</si>
  <si>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</si>
  <si>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</si>
  <si>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</si>
  <si>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</si>
  <si>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</si>
  <si>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</si>
  <si>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</si>
  <si>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</si>
  <si>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</si>
  <si>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</si>
  <si>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</si>
  <si>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</si>
  <si>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</si>
  <si>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</si>
  <si>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</si>
  <si>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</si>
  <si>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</si>
  <si>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</si>
  <si>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</si>
  <si>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</si>
  <si>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</si>
  <si>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</si>
  <si>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</si>
  <si>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</si>
  <si>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</si>
  <si>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</si>
  <si>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</si>
  <si>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</si>
  <si>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</si>
  <si>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</si>
  <si>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</si>
  <si>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</si>
  <si>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</si>
  <si>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</si>
  <si>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</si>
  <si>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</si>
  <si>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</si>
  <si>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</si>
  <si>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</si>
  <si>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</si>
  <si>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</si>
  <si>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</si>
  <si>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</si>
  <si>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</si>
  <si>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</si>
  <si>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</si>
  <si>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</si>
  <si>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</si>
  <si>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</si>
  <si>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</si>
  <si>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</si>
  <si>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</si>
  <si>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</si>
  <si>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</si>
  <si>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</si>
  <si>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</si>
  <si>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</si>
  <si>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</si>
  <si>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</si>
  <si>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</si>
  <si>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</si>
  <si>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</si>
  <si>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</si>
  <si>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</si>
  <si>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</si>
  <si>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</si>
  <si>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</si>
  <si>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</si>
  <si>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</si>
  <si>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</si>
  <si>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</si>
  <si>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</si>
  <si>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</si>
  <si>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</si>
  <si>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</si>
  <si>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</si>
  <si>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</si>
  <si>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</si>
  <si>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</si>
  <si>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</si>
  <si>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</si>
  <si>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</si>
  <si>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</si>
  <si>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</si>
  <si>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</si>
  <si>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</si>
  <si>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</si>
  <si>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</si>
  <si>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</si>
  <si>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</si>
  <si>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</si>
  <si>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</si>
  <si>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</si>
  <si>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</si>
  <si>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</si>
  <si>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</si>
  <si>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</si>
  <si>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</si>
  <si>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</si>
  <si>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</si>
  <si>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</si>
  <si>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</si>
  <si>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</si>
  <si>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</si>
  <si>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</si>
  <si>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</si>
  <si>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</si>
  <si>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</si>
  <si>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</si>
  <si>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</si>
  <si>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</si>
  <si>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</si>
  <si>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</si>
  <si>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</si>
  <si>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</si>
  <si>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</si>
  <si>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</si>
  <si>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</si>
  <si>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</si>
  <si>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</si>
  <si>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</si>
  <si>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</si>
  <si>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</si>
  <si>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</si>
  <si>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</si>
  <si>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</si>
  <si>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</si>
  <si>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</si>
  <si>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</si>
  <si>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</si>
  <si>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</si>
  <si>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</si>
  <si>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</si>
  <si>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</si>
  <si>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</si>
  <si>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</si>
  <si>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</si>
  <si>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</si>
  <si>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</si>
  <si>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</si>
  <si>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</si>
  <si>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</si>
  <si>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</si>
  <si>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</si>
  <si>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</si>
  <si>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</si>
  <si>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</si>
  <si>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</si>
  <si>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</si>
  <si>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</si>
  <si>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</si>
  <si>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</si>
  <si>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</si>
  <si>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</si>
  <si>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</si>
  <si>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</si>
  <si>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</si>
  <si>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</si>
  <si>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</si>
  <si>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</si>
  <si>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</si>
  <si>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</si>
  <si>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</si>
  <si>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</si>
  <si>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</si>
  <si>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</si>
  <si>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</si>
  <si>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</si>
  <si>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</si>
  <si>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</si>
  <si>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</si>
  <si>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</si>
  <si>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</si>
  <si>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</si>
  <si>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</si>
  <si>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</si>
  <si>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</si>
  <si>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</si>
  <si>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</si>
  <si>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</si>
  <si>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</si>
  <si>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</si>
  <si>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</si>
  <si>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</si>
  <si>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</si>
  <si>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</si>
  <si>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</si>
  <si>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</si>
  <si>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</si>
  <si>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</si>
  <si>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</si>
  <si>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</si>
  <si>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</si>
  <si>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</si>
  <si>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</si>
  <si>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</si>
  <si>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</si>
  <si>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</si>
  <si>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</si>
  <si>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</si>
  <si>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</si>
  <si>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</si>
  <si>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</si>
  <si>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</si>
  <si>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</si>
  <si>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</si>
  <si>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</si>
  <si>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</si>
  <si>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</si>
  <si>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</si>
  <si>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</si>
  <si>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</si>
  <si>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</si>
  <si>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</si>
  <si>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</si>
  <si>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</si>
  <si>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</si>
  <si>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</si>
  <si>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</si>
  <si>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</si>
  <si>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</si>
  <si>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</si>
  <si>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</si>
  <si>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</si>
  <si>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</si>
  <si>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</si>
  <si>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</si>
  <si>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</si>
  <si>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</si>
  <si>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</si>
  <si>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</si>
  <si>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</si>
  <si>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</si>
  <si>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</si>
  <si>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</si>
  <si>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</si>
  <si>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</si>
  <si>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</si>
  <si>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</si>
  <si>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</si>
  <si>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</si>
  <si>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</si>
  <si>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</si>
  <si>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</si>
  <si>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</si>
  <si>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</si>
  <si>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</si>
  <si>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</si>
  <si>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</si>
  <si>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</si>
  <si>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</si>
  <si>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</si>
  <si>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</si>
  <si>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</si>
  <si>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</si>
  <si>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</si>
  <si>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</si>
  <si>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</si>
  <si>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</si>
  <si>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</si>
  <si>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</si>
  <si>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</si>
  <si>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</si>
  <si>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</si>
  <si>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</si>
  <si>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</si>
  <si>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</si>
  <si>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</si>
  <si>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</si>
  <si>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</si>
  <si>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</si>
  <si>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</si>
  <si>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</si>
  <si>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</si>
  <si>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</si>
  <si>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</si>
  <si>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</si>
  <si>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</si>
  <si>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</si>
  <si>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</si>
  <si>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</si>
  <si>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</si>
  <si>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</si>
  <si>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</si>
  <si>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</si>
  <si>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</si>
  <si>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</si>
  <si>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</si>
  <si>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</si>
  <si>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</si>
  <si>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</si>
  <si>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</si>
  <si>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</si>
  <si>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</si>
  <si>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</si>
  <si>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</si>
  <si>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</si>
  <si>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</si>
  <si>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</si>
  <si>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</si>
  <si>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</si>
  <si>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</si>
  <si>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</si>
  <si>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</si>
  <si>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</si>
  <si>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</si>
  <si>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</si>
  <si>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</si>
  <si>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</si>
  <si>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</si>
  <si>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</si>
  <si>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</si>
  <si>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</si>
  <si>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</si>
  <si>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</si>
  <si>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</si>
  <si>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</si>
  <si>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</si>
  <si>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</si>
  <si>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</si>
  <si>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</si>
  <si>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</si>
  <si>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</si>
  <si>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</si>
  <si>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</si>
  <si>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</si>
  <si>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</si>
  <si>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</si>
  <si>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</si>
  <si>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</si>
  <si>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</si>
  <si>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</si>
  <si>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</si>
  <si>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</si>
  <si>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</si>
  <si>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</si>
  <si>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</si>
  <si>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</si>
  <si>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</si>
  <si>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</si>
  <si>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</si>
  <si>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</si>
  <si>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</si>
  <si>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</si>
  <si>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</si>
  <si>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</si>
  <si>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</si>
  <si>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</si>
  <si>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</si>
  <si>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</si>
  <si>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</si>
  <si>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</si>
  <si>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</si>
  <si>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</si>
  <si>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</si>
  <si>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</si>
  <si>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</si>
  <si>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</si>
  <si>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</si>
  <si>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</si>
  <si>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</si>
  <si>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</si>
  <si>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</si>
  <si>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</si>
  <si>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</si>
  <si>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</si>
  <si>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</si>
  <si>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</si>
  <si>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</si>
  <si>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</si>
  <si>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</si>
  <si>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</si>
  <si>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</si>
  <si>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</si>
  <si>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</si>
  <si>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</si>
  <si>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</si>
  <si>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</si>
  <si>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</si>
  <si>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</si>
  <si>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</si>
  <si>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</si>
  <si>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</si>
  <si>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</si>
  <si>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</si>
  <si>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</si>
  <si>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</si>
  <si>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</si>
  <si>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</si>
  <si>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</si>
  <si>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</si>
  <si>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</si>
  <si>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</si>
  <si>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</si>
  <si>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</si>
  <si>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</si>
  <si>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</si>
  <si>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</si>
  <si>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</si>
  <si>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</si>
  <si>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</si>
  <si>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</si>
  <si>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</si>
  <si>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</si>
  <si>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</si>
  <si>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</si>
  <si>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</si>
  <si>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</si>
  <si>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</si>
  <si>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</si>
  <si>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</si>
  <si>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</si>
  <si>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</si>
  <si>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</si>
  <si>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</si>
  <si>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</si>
  <si>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</si>
  <si>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</si>
  <si>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</si>
  <si>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</si>
  <si>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</si>
  <si>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</si>
  <si>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</si>
  <si>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</si>
  <si>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</si>
  <si>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</si>
  <si>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</si>
  <si>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</si>
  <si>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</si>
  <si>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</si>
  <si>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</si>
  <si>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</si>
  <si>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</si>
  <si>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</si>
  <si>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</si>
  <si>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</si>
  <si>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</si>
  <si>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</si>
  <si>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</si>
  <si>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</si>
  <si>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</si>
  <si>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</si>
  <si>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</si>
  <si>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</si>
  <si>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</si>
  <si>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</si>
  <si>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</si>
  <si>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</si>
  <si>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</si>
  <si>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</si>
  <si>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</si>
  <si>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</si>
  <si>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</si>
  <si>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</si>
  <si>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</si>
  <si>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</si>
  <si>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</si>
  <si>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</si>
  <si>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</si>
  <si>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</si>
  <si>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</si>
  <si>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</si>
  <si>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</si>
  <si>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</si>
  <si>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</si>
  <si>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</si>
  <si>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</si>
  <si>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</si>
  <si>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</si>
  <si>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</si>
  <si>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</si>
  <si>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</si>
  <si>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</si>
  <si>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</si>
  <si>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</si>
  <si>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</si>
  <si>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</si>
  <si>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</si>
  <si>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</si>
  <si>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</si>
  <si>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</si>
  <si>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</si>
  <si>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</si>
  <si>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</si>
  <si>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</si>
  <si>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</si>
  <si>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</si>
  <si>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</si>
  <si>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</si>
  <si>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</si>
  <si>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</si>
  <si>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</si>
  <si>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</si>
  <si>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</si>
  <si>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</si>
  <si>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</si>
  <si>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</si>
  <si>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</si>
  <si>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</si>
  <si>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</si>
  <si>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</si>
  <si>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</si>
  <si>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</si>
  <si>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</si>
  <si>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</si>
  <si>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</si>
  <si>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</si>
  <si>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</si>
  <si>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</si>
  <si>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</si>
  <si>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</si>
  <si>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</si>
  <si>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</si>
  <si>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</si>
  <si>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</si>
  <si>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</si>
  <si>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</si>
  <si>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</si>
  <si>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</si>
  <si>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</si>
  <si>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</si>
  <si>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</si>
  <si>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</si>
  <si>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</si>
  <si>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</si>
  <si>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</si>
  <si>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</si>
  <si>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</si>
  <si>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</si>
  <si>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</si>
  <si>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</si>
  <si>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</si>
  <si>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</si>
  <si>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</si>
  <si>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</si>
  <si>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</si>
  <si>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</si>
  <si>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</si>
  <si>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</si>
  <si>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</si>
  <si>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</si>
  <si>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</si>
  <si>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</si>
  <si>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</si>
  <si>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</si>
  <si>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</si>
  <si>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</si>
  <si>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</si>
  <si>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</si>
  <si>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</si>
  <si>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</si>
  <si>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</si>
  <si>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</si>
  <si>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</si>
  <si>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</si>
  <si>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</si>
  <si>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</si>
  <si>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</si>
  <si>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</si>
  <si>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</si>
  <si>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</si>
  <si>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</si>
  <si>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</si>
  <si>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</si>
  <si>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</si>
  <si>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</si>
  <si>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</si>
  <si>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</si>
  <si>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</si>
  <si>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</si>
  <si>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</si>
  <si>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</si>
  <si>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</si>
  <si>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</si>
  <si>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</si>
  <si>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</si>
  <si>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</si>
  <si>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</si>
  <si>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</si>
  <si>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</si>
  <si>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</si>
  <si>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</si>
  <si>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</si>
  <si>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</si>
  <si>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</si>
  <si>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</si>
  <si>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</si>
  <si>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</si>
  <si>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</si>
  <si>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</si>
  <si>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</si>
  <si>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</si>
  <si>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</si>
  <si>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</si>
  <si>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</si>
  <si>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</si>
  <si>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</si>
  <si>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</si>
  <si>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</si>
  <si>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</si>
  <si>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</si>
  <si>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</si>
  <si>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</si>
  <si>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</si>
  <si>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</si>
  <si>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</si>
  <si>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</si>
  <si>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</si>
  <si>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</si>
  <si>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</si>
  <si>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</si>
  <si>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</si>
  <si>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</si>
  <si>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</si>
  <si>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</si>
  <si>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</si>
  <si>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</si>
  <si>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</si>
  <si>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</si>
  <si>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</si>
  <si>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</si>
  <si>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</si>
  <si>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</si>
  <si>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</si>
  <si>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</si>
  <si>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</si>
  <si>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</si>
  <si>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</si>
  <si>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</si>
  <si>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</si>
  <si>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</si>
  <si>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</si>
  <si>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</si>
  <si>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</si>
  <si>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</si>
  <si>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</si>
  <si>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</si>
  <si>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</si>
  <si>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</si>
  <si>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</si>
  <si>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</si>
  <si>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</si>
  <si>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</si>
  <si>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</si>
  <si>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</si>
  <si>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</si>
  <si>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</si>
  <si>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</si>
  <si>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</si>
  <si>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</si>
  <si>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</si>
  <si>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</si>
  <si>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</si>
  <si>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</si>
  <si>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</si>
  <si>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</si>
  <si>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</si>
  <si>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</si>
  <si>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</si>
  <si>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</si>
  <si>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</si>
  <si>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</si>
  <si>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</si>
  <si>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</si>
  <si>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</si>
  <si>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</si>
  <si>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</si>
  <si>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</si>
  <si>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</si>
  <si>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</si>
  <si>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</si>
  <si>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</si>
  <si>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</si>
  <si>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</si>
  <si>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</si>
  <si>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</si>
  <si>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</si>
  <si>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</si>
  <si>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</si>
  <si>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</si>
  <si>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</si>
  <si>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</si>
  <si>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</si>
  <si>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</si>
  <si>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</si>
  <si>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</si>
  <si>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</si>
  <si>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</si>
  <si>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</si>
  <si>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</si>
  <si>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</si>
  <si>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</si>
  <si>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</si>
  <si>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</si>
  <si>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</si>
  <si>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</si>
  <si>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</si>
  <si>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</si>
  <si>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</si>
  <si>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</si>
  <si>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</si>
  <si>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</si>
  <si>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</si>
  <si>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</si>
  <si>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</si>
  <si>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</si>
  <si>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</si>
  <si>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</si>
  <si>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</si>
  <si>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</si>
  <si>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</si>
  <si>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</si>
  <si>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</si>
  <si>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</si>
  <si>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</si>
  <si>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</si>
  <si>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</si>
  <si>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</si>
  <si>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</si>
  <si>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</si>
  <si>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</si>
  <si>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</si>
  <si>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</si>
  <si>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</si>
  <si>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</si>
  <si>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</si>
  <si>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</si>
  <si>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</si>
  <si>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</si>
  <si>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</si>
  <si>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</si>
  <si>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</si>
  <si>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</si>
  <si>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</si>
  <si>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</si>
  <si>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</si>
  <si>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</si>
  <si>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</si>
  <si>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</si>
  <si>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</si>
  <si>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</si>
  <si>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</si>
  <si>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</si>
  <si>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</si>
  <si>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</si>
  <si>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</si>
  <si>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</si>
  <si>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</si>
  <si>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</si>
  <si>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</si>
  <si>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</si>
  <si>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</si>
  <si>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</si>
  <si>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</si>
  <si>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</si>
  <si>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</si>
  <si>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</si>
  <si>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</si>
  <si>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</si>
  <si>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</si>
  <si>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</si>
  <si>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</si>
  <si>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</si>
  <si>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</si>
  <si>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</si>
  <si>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</si>
  <si>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</si>
  <si>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</si>
  <si>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</si>
  <si>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</si>
  <si>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</si>
  <si>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</si>
  <si>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</si>
  <si>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</si>
  <si>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</si>
  <si>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</si>
  <si>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</si>
  <si>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</si>
  <si>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</si>
  <si>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</si>
  <si>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</si>
  <si>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</si>
  <si>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</si>
  <si>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</si>
  <si>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</si>
  <si>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</si>
  <si>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</si>
  <si>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</si>
  <si>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</si>
  <si>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</si>
  <si>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</si>
  <si>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</si>
  <si>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</si>
  <si>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</si>
  <si>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</si>
  <si>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</si>
  <si>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</si>
  <si>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</si>
  <si>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</si>
  <si>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</si>
  <si>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</si>
  <si>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</si>
  <si>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</si>
  <si>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</si>
  <si>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</si>
  <si>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</si>
  <si>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</si>
  <si>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</si>
  <si>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</si>
  <si>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</si>
  <si>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</si>
  <si>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</si>
  <si>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</si>
  <si>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</si>
  <si>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</si>
  <si>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</si>
  <si>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</si>
  <si>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</si>
  <si>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</si>
  <si>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</si>
  <si>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</si>
  <si>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</si>
  <si>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</si>
  <si>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</si>
  <si>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</si>
  <si>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</si>
  <si>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</si>
  <si>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</si>
  <si>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</si>
  <si>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</si>
  <si>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</si>
  <si>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</si>
  <si>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</si>
  <si>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</si>
  <si>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</si>
  <si>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</si>
  <si>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</si>
  <si>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</si>
  <si>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</si>
  <si>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</si>
  <si>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</si>
  <si>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</si>
  <si>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</si>
  <si>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</si>
  <si>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</si>
  <si>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</si>
  <si>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</si>
  <si>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</si>
  <si>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</si>
  <si>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</si>
  <si>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</si>
  <si>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</si>
  <si>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</si>
  <si>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</si>
  <si>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</si>
  <si>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</si>
  <si>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</si>
  <si>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</si>
  <si>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</si>
  <si>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</si>
  <si>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</si>
  <si>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</si>
  <si>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</si>
  <si>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</si>
  <si>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</si>
  <si>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</si>
  <si>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</si>
  <si>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</si>
  <si>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</si>
  <si>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</si>
  <si>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</si>
  <si>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</si>
  <si>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</si>
  <si>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</si>
  <si>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</si>
  <si>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</si>
  <si>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</si>
  <si>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</si>
  <si>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</si>
  <si>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</si>
  <si>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</si>
  <si>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</si>
  <si>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</si>
  <si>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</si>
  <si>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</si>
  <si>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</si>
  <si>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</si>
  <si>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</si>
  <si>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</si>
  <si>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</si>
  <si>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</si>
  <si>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</si>
  <si>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</si>
  <si>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</si>
  <si>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</si>
  <si>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</si>
  <si>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</si>
  <si>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</si>
  <si>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</si>
  <si>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</si>
  <si>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</si>
  <si>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</si>
  <si>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</si>
  <si>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</si>
  <si>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</si>
  <si>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</si>
  <si>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</si>
  <si>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</si>
  <si>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</si>
  <si>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</si>
  <si>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</si>
  <si>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</si>
  <si>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</si>
  <si>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</si>
  <si>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</si>
  <si>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</si>
  <si>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</si>
  <si>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</si>
  <si>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</si>
  <si>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</si>
  <si>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</si>
  <si>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</si>
  <si>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</si>
  <si>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</si>
  <si>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</si>
  <si>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</si>
  <si>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</si>
  <si>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</si>
  <si>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</si>
  <si>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</si>
  <si>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</si>
  <si>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</si>
  <si>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</si>
  <si>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</si>
  <si>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</si>
  <si>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</si>
  <si>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</si>
  <si>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</si>
  <si>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</si>
  <si>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</si>
  <si>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</si>
  <si>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</si>
  <si>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</si>
  <si>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</si>
  <si>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</si>
  <si>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</si>
  <si>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</si>
  <si>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</si>
  <si>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</si>
  <si>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</si>
  <si>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</si>
  <si>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</si>
  <si>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</si>
  <si>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</si>
  <si>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</si>
  <si>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</si>
  <si>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</si>
  <si>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</si>
  <si>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</si>
  <si>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</si>
  <si>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</si>
  <si>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</si>
  <si>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</si>
  <si>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</si>
  <si>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</si>
  <si>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</si>
  <si>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</si>
  <si>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</si>
  <si>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</si>
  <si>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</si>
  <si>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</si>
  <si>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</si>
  <si>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</si>
  <si>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</si>
  <si>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</si>
  <si>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</si>
  <si>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</si>
  <si>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</si>
  <si>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</si>
  <si>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</si>
  <si>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</si>
  <si>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</si>
  <si>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</si>
  <si>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</si>
  <si>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</si>
  <si>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</si>
  <si>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</si>
  <si>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</si>
  <si>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</si>
  <si>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</si>
  <si>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</si>
  <si>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</si>
  <si>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</si>
  <si>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</si>
  <si>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</si>
  <si>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</si>
  <si>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</si>
  <si>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</si>
  <si>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</si>
  <si>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</si>
  <si>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</si>
  <si>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</si>
  <si>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</si>
  <si>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</si>
  <si>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</si>
  <si>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</si>
  <si>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</si>
  <si>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</si>
  <si>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</si>
  <si>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</si>
  <si>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</si>
  <si>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</si>
  <si>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</si>
  <si>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</si>
  <si>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</si>
  <si>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</si>
  <si>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</si>
  <si>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</si>
  <si>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</si>
  <si>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</si>
  <si>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</si>
  <si>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</si>
  <si>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</si>
  <si>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</si>
  <si>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</si>
  <si>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</si>
  <si>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</si>
  <si>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</si>
  <si>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</si>
  <si>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</si>
  <si>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</si>
  <si>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</si>
  <si>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</si>
  <si>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</si>
  <si>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</si>
  <si>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</si>
  <si>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</si>
  <si>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</si>
  <si>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</si>
  <si>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</si>
  <si>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</si>
  <si>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</si>
  <si>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</si>
  <si>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</si>
  <si>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</si>
  <si>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</si>
  <si>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</si>
  <si>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</si>
  <si>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</si>
  <si>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</si>
  <si>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</si>
  <si>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</si>
  <si>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</si>
  <si>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</si>
  <si>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</si>
  <si>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</si>
  <si>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</si>
  <si>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</si>
  <si>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</si>
  <si>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</si>
  <si>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</si>
  <si>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</si>
  <si>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</si>
  <si>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</si>
  <si>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</si>
  <si>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</si>
  <si>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</si>
  <si>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</si>
  <si>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</si>
  <si>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</si>
  <si>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</si>
  <si>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</si>
  <si>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</si>
  <si>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</si>
  <si>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</si>
  <si>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</si>
  <si>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</si>
  <si>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</si>
  <si>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</si>
  <si>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</si>
  <si>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</si>
  <si>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</si>
  <si>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</si>
  <si>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</si>
  <si>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</si>
  <si>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</si>
  <si>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</si>
  <si>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</si>
  <si>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</si>
  <si>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</si>
  <si>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</si>
  <si>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</si>
  <si>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</si>
  <si>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</si>
  <si>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</si>
  <si>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</si>
  <si>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</si>
  <si>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</si>
  <si>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</si>
  <si>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</si>
  <si>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</si>
  <si>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</si>
  <si>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</si>
  <si>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</si>
  <si>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</si>
  <si>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</si>
  <si>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</si>
  <si>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</si>
  <si>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</si>
  <si>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</si>
  <si>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</si>
  <si>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</si>
  <si>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</si>
  <si>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</si>
  <si>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</si>
  <si>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</si>
  <si>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</si>
  <si>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</si>
  <si>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</si>
  <si>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</si>
  <si>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</si>
  <si>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</si>
  <si>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</si>
  <si>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</si>
  <si>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</si>
  <si>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</si>
  <si>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</si>
  <si>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</si>
  <si>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</si>
  <si>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</si>
  <si>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</si>
  <si>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</si>
  <si>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</si>
  <si>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</si>
  <si>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</si>
  <si>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</si>
  <si>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</si>
  <si>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</si>
  <si>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</si>
  <si>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</si>
  <si>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</si>
  <si>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</si>
  <si>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</si>
  <si>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</si>
  <si>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</si>
  <si>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</si>
  <si>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</si>
  <si>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</si>
  <si>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</si>
  <si>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</si>
  <si>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</si>
  <si>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</si>
  <si>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</si>
  <si>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</si>
  <si>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</si>
  <si>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</si>
  <si>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</si>
  <si>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</si>
  <si>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</si>
  <si>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</si>
  <si>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</si>
  <si>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</si>
  <si>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</si>
  <si>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</si>
  <si>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</si>
  <si>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</si>
  <si>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</si>
  <si>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</si>
  <si>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</si>
  <si>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</si>
  <si>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</si>
  <si>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</si>
  <si>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</si>
  <si>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</si>
  <si>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</si>
  <si>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</si>
  <si>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</si>
  <si>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</si>
  <si>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</si>
  <si>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</si>
  <si>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</si>
  <si>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</si>
  <si>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</si>
  <si>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</si>
  <si>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</si>
  <si>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</si>
  <si>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</si>
  <si>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</si>
  <si>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</si>
  <si>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</si>
  <si>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</si>
  <si>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</si>
  <si>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</si>
  <si>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</si>
  <si>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</si>
  <si>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</si>
  <si>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</si>
  <si>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</si>
  <si>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</si>
  <si>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</si>
  <si>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</si>
  <si>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</si>
  <si>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</si>
  <si>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</si>
  <si>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</si>
  <si>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</si>
  <si>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</si>
  <si>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</si>
  <si>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</si>
  <si>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</si>
  <si>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</si>
  <si>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</si>
  <si>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</si>
  <si>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</si>
  <si>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</si>
  <si>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</si>
  <si>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</si>
  <si>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</si>
  <si>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</si>
  <si>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</si>
  <si>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</si>
  <si>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</si>
  <si>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</si>
  <si>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</si>
  <si>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</si>
  <si>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</si>
  <si>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</si>
  <si>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</si>
  <si>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</si>
  <si>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</si>
  <si>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</si>
  <si>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</si>
  <si>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</si>
  <si>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</si>
  <si>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</si>
  <si>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</si>
  <si>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</si>
  <si>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</si>
  <si>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</si>
  <si>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</si>
  <si>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</si>
  <si>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</si>
  <si>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</si>
  <si>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</si>
  <si>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</si>
  <si>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</si>
  <si>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</si>
  <si>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</si>
  <si>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</si>
  <si>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</si>
  <si>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</si>
  <si>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</si>
  <si>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</si>
  <si>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</si>
  <si>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</si>
  <si>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</si>
  <si>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</si>
  <si>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</si>
  <si>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</si>
  <si>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</si>
  <si>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</si>
  <si>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</si>
  <si>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</si>
  <si>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</si>
  <si>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</si>
  <si>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</si>
  <si>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</si>
  <si>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</si>
  <si>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</si>
  <si>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</si>
  <si>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</si>
  <si>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</si>
  <si>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</si>
  <si>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</si>
  <si>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</si>
  <si>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</si>
  <si>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</si>
  <si>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</si>
  <si>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</si>
  <si>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</si>
  <si>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</si>
  <si>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</si>
  <si>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</si>
  <si>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</si>
  <si>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</si>
  <si>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</si>
  <si>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</si>
  <si>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</si>
  <si>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</si>
  <si>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</si>
  <si>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</si>
  <si>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</si>
  <si>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</si>
  <si>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</si>
  <si>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</si>
  <si>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</si>
  <si>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</si>
  <si>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</si>
  <si>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</si>
  <si>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</si>
  <si>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</si>
  <si>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</si>
  <si>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</si>
  <si>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</si>
  <si>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</si>
  <si>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</si>
  <si>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</si>
  <si>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</si>
  <si>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</si>
  <si>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</si>
  <si>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</si>
  <si>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</si>
  <si>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</si>
  <si>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</si>
  <si>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</si>
  <si>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</si>
  <si>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</si>
  <si>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</si>
  <si>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</si>
  <si>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</si>
  <si>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</si>
  <si>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</si>
  <si>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</si>
  <si>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</si>
  <si>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</si>
  <si>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</si>
  <si>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</si>
  <si>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</si>
  <si>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</si>
  <si>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</si>
  <si>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</si>
  <si>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</si>
  <si>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</si>
  <si>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</si>
  <si>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</si>
  <si>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</si>
  <si>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</si>
  <si>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</si>
  <si>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</si>
  <si>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</si>
  <si>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</si>
  <si>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</si>
  <si>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</si>
  <si>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</si>
  <si>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</si>
  <si>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</si>
  <si>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</si>
  <si>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</si>
  <si>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</si>
  <si>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</si>
  <si>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</si>
  <si>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</si>
  <si>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</si>
  <si>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</si>
  <si>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</si>
  <si>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</si>
  <si>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</si>
  <si>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</si>
  <si>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</si>
  <si>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</si>
  <si>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</si>
  <si>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</si>
  <si>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</si>
  <si>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</si>
  <si>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</si>
  <si>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</si>
  <si>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</si>
  <si>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</si>
  <si>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</si>
  <si>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</si>
  <si>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</si>
  <si>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</si>
  <si>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</si>
  <si>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</si>
  <si>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</si>
  <si>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</si>
  <si>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</si>
  <si>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</si>
  <si>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</si>
  <si>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</si>
  <si>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</si>
  <si>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</si>
  <si>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</si>
  <si>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</si>
  <si>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</si>
  <si>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</si>
  <si>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</si>
  <si>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</si>
  <si>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</si>
  <si>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</si>
  <si>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</si>
  <si>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</si>
  <si>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</si>
  <si>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</si>
  <si>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</si>
  <si>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</si>
  <si>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</si>
  <si>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</si>
  <si>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</si>
  <si>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</si>
  <si>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</si>
  <si>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</si>
  <si>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</si>
  <si>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</si>
  <si>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</si>
  <si>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</si>
  <si>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</si>
  <si>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</si>
  <si>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</si>
  <si>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</si>
  <si>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</si>
  <si>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</si>
  <si>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</si>
  <si>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</si>
  <si>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</si>
  <si>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</si>
  <si>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</si>
  <si>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</si>
  <si>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</si>
  <si>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</si>
  <si>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</si>
  <si>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</si>
  <si>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</si>
  <si>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</si>
  <si>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</si>
  <si>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</si>
  <si>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</si>
  <si>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</si>
  <si>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</si>
  <si>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</si>
  <si>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</si>
  <si>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</si>
  <si>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</si>
  <si>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</si>
  <si>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</si>
  <si>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</si>
  <si>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</si>
  <si>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</si>
  <si>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</si>
  <si>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</si>
  <si>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</si>
  <si>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</si>
  <si>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</si>
  <si>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</si>
  <si>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</si>
  <si>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</si>
  <si>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</si>
  <si>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</si>
  <si>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</si>
  <si>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</si>
  <si>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</si>
  <si>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</si>
  <si>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</si>
  <si>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</si>
  <si>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</si>
  <si>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</si>
  <si>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</si>
  <si>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</si>
  <si>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</si>
  <si>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</si>
  <si>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</si>
  <si>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</si>
  <si>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</si>
  <si>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</si>
  <si>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</si>
  <si>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</si>
  <si>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</si>
  <si>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</si>
  <si>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</si>
  <si>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</si>
  <si>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</si>
  <si>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</si>
  <si>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</si>
  <si>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</si>
  <si>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</si>
  <si>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</si>
  <si>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</si>
  <si>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</si>
  <si>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</si>
  <si>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</si>
  <si>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</si>
  <si>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</si>
  <si>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</si>
  <si>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</si>
  <si>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</si>
  <si>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</si>
  <si>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</si>
  <si>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</si>
  <si>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</si>
  <si>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</si>
  <si>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</si>
  <si>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</si>
  <si>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</si>
  <si>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</si>
  <si>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</si>
  <si>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</si>
  <si>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</si>
  <si>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</si>
  <si>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</si>
  <si>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</si>
  <si>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</si>
  <si>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</si>
  <si>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</si>
  <si>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</si>
  <si>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</si>
  <si>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</si>
  <si>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</si>
  <si>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</si>
  <si>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</si>
  <si>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</si>
  <si>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</si>
  <si>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</si>
  <si>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</si>
  <si>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</si>
  <si>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</si>
  <si>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</si>
  <si>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</si>
  <si>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</si>
  <si>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</si>
  <si>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</si>
  <si>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</si>
  <si>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</si>
  <si>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</si>
  <si>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</si>
  <si>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</si>
  <si>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</si>
  <si>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</si>
  <si>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</si>
  <si>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</si>
  <si>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</si>
  <si>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</si>
  <si>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</si>
  <si>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</si>
  <si>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</si>
  <si>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</si>
  <si>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</si>
  <si>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</si>
  <si>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</si>
  <si>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</si>
  <si>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</si>
  <si>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</si>
  <si>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</si>
  <si>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</si>
  <si>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</si>
  <si>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</si>
  <si>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</si>
  <si>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</si>
  <si>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</si>
  <si>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</si>
  <si>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</si>
  <si>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</si>
  <si>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</si>
  <si>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</si>
  <si>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</si>
  <si>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</si>
  <si>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</si>
  <si>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</si>
  <si>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</si>
  <si>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</si>
  <si>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</si>
  <si>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</si>
  <si>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</si>
  <si>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</si>
  <si>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</si>
  <si>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</si>
  <si>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</si>
  <si>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</si>
  <si>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</si>
  <si>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</si>
  <si>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</si>
  <si>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</si>
  <si>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</si>
  <si>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</si>
  <si>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</si>
  <si>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</si>
  <si>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</si>
  <si>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</si>
  <si>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</si>
  <si>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</si>
  <si>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</si>
  <si>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</si>
  <si>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</si>
  <si>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</si>
  <si>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</si>
  <si>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</si>
  <si>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</si>
  <si>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</si>
  <si>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</si>
  <si>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</si>
  <si>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</si>
  <si>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</si>
  <si>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</si>
  <si>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</si>
  <si>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</si>
  <si>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</si>
  <si>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</si>
  <si>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</si>
  <si>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</si>
  <si>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</si>
  <si>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</si>
  <si>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</si>
  <si>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</si>
  <si>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</si>
  <si>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</si>
  <si>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</si>
  <si>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</si>
  <si>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</si>
  <si>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</si>
  <si>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</si>
  <si>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</si>
  <si>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</si>
  <si>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</si>
  <si>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</si>
  <si>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</si>
  <si>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</si>
  <si>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</si>
  <si>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</si>
  <si>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</si>
  <si>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</si>
  <si>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</si>
  <si>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</si>
  <si>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</si>
  <si>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</si>
  <si>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</si>
  <si>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</si>
  <si>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</si>
  <si>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</si>
  <si>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</si>
  <si>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</si>
  <si>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</si>
  <si>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</si>
  <si>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</si>
  <si>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</si>
  <si>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</si>
  <si>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</si>
  <si>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</si>
  <si>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</si>
  <si>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</si>
  <si>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</si>
  <si>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</si>
  <si>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</si>
  <si>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</si>
  <si>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</si>
  <si>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</si>
  <si>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</si>
  <si>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</si>
  <si>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</si>
  <si>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</si>
  <si>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</si>
  <si>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</si>
  <si>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</si>
  <si>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</si>
  <si>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</si>
  <si>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</si>
  <si>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</si>
  <si>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</si>
  <si>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</si>
  <si>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</si>
  <si>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</si>
  <si>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</si>
  <si>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</si>
  <si>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</si>
  <si>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</si>
  <si>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</si>
  <si>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</si>
  <si>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</si>
  <si>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</si>
  <si>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</si>
  <si>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</si>
  <si>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</si>
  <si>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</si>
  <si>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</si>
  <si>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</si>
  <si>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</si>
  <si>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</si>
  <si>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</si>
  <si>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</si>
  <si>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</si>
  <si>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</si>
  <si>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</si>
  <si>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</si>
  <si>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</si>
  <si>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</si>
  <si>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</si>
  <si>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</si>
  <si>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</si>
  <si>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</si>
  <si>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</si>
  <si>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</si>
  <si>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</si>
  <si>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</si>
  <si>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</si>
  <si>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</si>
  <si>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</si>
  <si>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</si>
  <si>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</si>
  <si>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</si>
  <si>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</si>
  <si>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</si>
  <si>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</si>
  <si>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</si>
  <si>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</si>
  <si>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</si>
  <si>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</si>
  <si>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</si>
  <si>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</si>
  <si>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</si>
  <si>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</si>
  <si>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</si>
  <si>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</si>
  <si>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</si>
  <si>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</si>
  <si>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</si>
  <si>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</si>
  <si>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</si>
  <si>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</si>
  <si>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</si>
  <si>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</si>
  <si>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</si>
  <si>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</si>
  <si>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</si>
  <si>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</si>
  <si>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</si>
  <si>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</si>
  <si>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</si>
  <si>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</si>
  <si>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</si>
  <si>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</si>
  <si>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</si>
  <si>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</si>
  <si>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</si>
  <si>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</si>
  <si>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</si>
  <si>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</si>
  <si>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</si>
  <si>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</si>
  <si>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</si>
  <si>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</si>
  <si>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</si>
  <si>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</si>
  <si>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</si>
  <si>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</si>
  <si>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</si>
  <si>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</si>
  <si>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</si>
  <si>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</si>
  <si>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</si>
  <si>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</si>
  <si>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</si>
  <si>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</si>
  <si>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</si>
  <si>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</si>
  <si>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</si>
  <si>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</si>
  <si>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</si>
  <si>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</si>
  <si>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</si>
  <si>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</si>
  <si>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</si>
  <si>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</si>
  <si>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</si>
  <si>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</si>
  <si>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</si>
  <si>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</si>
  <si>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</si>
  <si>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</si>
  <si>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</si>
  <si>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</si>
  <si>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</si>
  <si>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</si>
  <si>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</si>
  <si>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</si>
  <si>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</si>
  <si>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</si>
  <si>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</si>
  <si>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</si>
  <si>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</si>
  <si>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</si>
  <si>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</si>
  <si>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</si>
  <si>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</si>
  <si>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</si>
  <si>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</si>
  <si>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</si>
  <si>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</si>
  <si>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</si>
  <si>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</si>
  <si>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</si>
  <si>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</si>
  <si>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</si>
  <si>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</si>
  <si>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</si>
  <si>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</si>
  <si>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</si>
  <si>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</si>
  <si>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</si>
  <si>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</si>
  <si>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</si>
  <si>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</si>
  <si>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</si>
  <si>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</si>
  <si>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</si>
  <si>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</si>
  <si>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</si>
  <si>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</si>
  <si>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</si>
  <si>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</si>
  <si>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</si>
  <si>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</si>
  <si>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</si>
  <si>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</si>
  <si>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</si>
  <si>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</si>
  <si>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</si>
  <si>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</si>
  <si>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</si>
  <si>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</si>
  <si>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</si>
  <si>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</si>
  <si>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</si>
  <si>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</si>
  <si>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</si>
  <si>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</si>
  <si>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</si>
  <si>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</si>
  <si>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</si>
  <si>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</si>
  <si>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</si>
  <si>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</si>
  <si>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</si>
  <si>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</si>
  <si>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</si>
  <si>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</si>
  <si>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</si>
  <si>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</si>
  <si>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</si>
  <si>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</si>
  <si>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</si>
  <si>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</si>
  <si>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</si>
  <si>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</si>
  <si>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</si>
  <si>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</si>
  <si>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</si>
  <si>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</si>
  <si>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</si>
  <si>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</si>
  <si>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</si>
  <si>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</si>
  <si>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</si>
  <si>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</si>
  <si>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</si>
  <si>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</si>
  <si>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</si>
  <si>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</si>
  <si>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</si>
  <si>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</si>
  <si>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</si>
  <si>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</si>
  <si>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</si>
  <si>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</si>
  <si>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</si>
  <si>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</si>
  <si>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</si>
  <si>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</si>
  <si>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</si>
  <si>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</si>
  <si>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</si>
  <si>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</si>
  <si>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</si>
  <si>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</si>
  <si>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</si>
  <si>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</si>
  <si>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</si>
  <si>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</si>
  <si>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</si>
  <si>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</si>
  <si>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</si>
  <si>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</si>
  <si>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</si>
  <si>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</si>
  <si>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</si>
  <si>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</si>
  <si>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</si>
  <si>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</si>
  <si>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</si>
  <si>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</si>
  <si>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</si>
  <si>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</si>
  <si>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</si>
  <si>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</si>
  <si>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</si>
  <si>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</si>
  <si>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</si>
  <si>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</si>
  <si>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</si>
  <si>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</si>
  <si>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</si>
  <si>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</si>
  <si>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</si>
  <si>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</si>
  <si>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</si>
  <si>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</si>
  <si>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</si>
  <si>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</si>
  <si>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</si>
  <si>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</si>
  <si>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</si>
  <si>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</si>
  <si>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</si>
  <si>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</si>
  <si>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</si>
  <si>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</si>
  <si>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</si>
  <si>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</si>
  <si>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</si>
  <si>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</si>
  <si>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</si>
  <si>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</si>
  <si>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</si>
  <si>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</si>
  <si>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</si>
  <si>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</si>
  <si>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</si>
  <si>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</si>
  <si>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</si>
  <si>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</si>
  <si>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</si>
  <si>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</si>
  <si>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</si>
  <si>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</si>
  <si>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</si>
  <si>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</si>
  <si>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</si>
  <si>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</si>
  <si>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</si>
  <si>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</si>
  <si>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</si>
  <si>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</si>
  <si>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</si>
  <si>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</si>
  <si>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</si>
  <si>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</si>
  <si>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</si>
  <si>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</si>
  <si>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</si>
  <si>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</si>
  <si>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</si>
  <si>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</si>
  <si>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</si>
  <si>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</si>
  <si>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</si>
  <si>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</si>
  <si>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</si>
  <si>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</si>
  <si>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</si>
  <si>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</si>
  <si>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</si>
  <si>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</si>
  <si>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</si>
  <si>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</si>
  <si>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</si>
  <si>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</si>
  <si>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</si>
  <si>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</si>
  <si>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</si>
  <si>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</si>
  <si>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</si>
  <si>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</si>
  <si>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</si>
  <si>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</si>
  <si>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</si>
  <si>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</si>
  <si>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</si>
  <si>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</si>
  <si>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</si>
  <si>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</si>
  <si>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</si>
  <si>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</si>
  <si>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</si>
  <si>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</si>
  <si>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</si>
  <si>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</si>
  <si>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</si>
  <si>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</si>
  <si>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</si>
  <si>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</si>
  <si>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</si>
  <si>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</si>
  <si>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</si>
  <si>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</si>
  <si>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</si>
  <si>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</si>
  <si>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</si>
  <si>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</si>
  <si>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</si>
  <si>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</si>
  <si>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</si>
  <si>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</si>
  <si>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</si>
  <si>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</si>
  <si>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</si>
  <si>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</si>
  <si>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</si>
  <si>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</si>
  <si>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</si>
  <si>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</si>
  <si>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</si>
  <si>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</si>
  <si>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</si>
  <si>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</si>
  <si>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</si>
  <si>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</si>
  <si>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</si>
  <si>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</si>
  <si>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</si>
  <si>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</si>
  <si>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</si>
  <si>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</si>
  <si>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</si>
  <si>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</si>
  <si>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</si>
  <si>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</si>
  <si>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</si>
  <si>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</si>
  <si>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</si>
  <si>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</si>
  <si>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</si>
  <si>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</si>
  <si>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</si>
  <si>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</si>
  <si>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</si>
  <si>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</si>
  <si>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</si>
  <si>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</si>
  <si>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</si>
  <si>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</si>
  <si>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</si>
  <si>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</si>
  <si>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</si>
  <si>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</si>
  <si>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</si>
  <si>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</si>
  <si>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</si>
  <si>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</si>
  <si>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</si>
  <si>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</si>
  <si>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</si>
  <si>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</si>
  <si>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</si>
  <si>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</si>
  <si>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</si>
  <si>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</si>
  <si>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</si>
  <si>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</si>
  <si>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</si>
  <si>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</si>
  <si>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</si>
  <si>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</si>
  <si>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</si>
  <si>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</si>
  <si>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</si>
  <si>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</si>
  <si>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</si>
  <si>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</si>
  <si>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</si>
  <si>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</si>
  <si>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</si>
  <si>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</si>
  <si>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</si>
  <si>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</si>
  <si>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</si>
  <si>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</si>
  <si>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</si>
  <si>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</si>
  <si>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</si>
  <si>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</si>
  <si>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</si>
  <si>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</si>
  <si>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</si>
  <si>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</si>
  <si>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</si>
  <si>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</si>
  <si>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</si>
  <si>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</si>
  <si>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</si>
  <si>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</si>
  <si>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</si>
  <si>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</si>
  <si>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</si>
  <si>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</si>
  <si>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</si>
  <si>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</si>
  <si>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</si>
  <si>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</si>
  <si>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</si>
  <si>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</si>
  <si>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</si>
  <si>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</si>
  <si>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</si>
  <si>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</si>
  <si>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</si>
  <si>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</si>
  <si>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</si>
  <si>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</si>
  <si>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</si>
  <si>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</si>
  <si>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</si>
  <si>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</si>
  <si>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</si>
  <si>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</si>
  <si>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</si>
  <si>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</si>
  <si>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</si>
  <si>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</si>
  <si>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</si>
  <si>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</si>
  <si>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</si>
  <si>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</si>
  <si>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</si>
  <si>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</si>
  <si>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</si>
  <si>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</si>
  <si>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</si>
  <si>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</si>
  <si>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</si>
  <si>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</si>
  <si>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</si>
  <si>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</si>
  <si>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</si>
  <si>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</si>
  <si>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</si>
  <si>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</si>
  <si>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</si>
  <si>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</si>
  <si>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</si>
  <si>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</si>
  <si>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</si>
  <si>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</si>
  <si>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</si>
  <si>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</si>
  <si>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</si>
  <si>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</si>
  <si>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</si>
  <si>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</si>
  <si>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</si>
  <si>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</si>
  <si>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</si>
  <si>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</si>
  <si>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</si>
  <si>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</si>
  <si>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</si>
  <si>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</si>
  <si>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</si>
  <si>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</si>
  <si>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</si>
  <si>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</si>
  <si>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</si>
  <si>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</si>
  <si>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</si>
  <si>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</si>
  <si>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</si>
  <si>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</si>
  <si>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</si>
  <si>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</si>
  <si>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</si>
  <si>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</si>
  <si>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</si>
  <si>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</si>
  <si>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</si>
  <si>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</si>
  <si>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</si>
  <si>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</si>
  <si>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</si>
  <si>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</si>
  <si>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</si>
  <si>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</si>
  <si>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</si>
  <si>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</si>
  <si>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</si>
  <si>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</si>
  <si>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</si>
  <si>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</si>
  <si>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</si>
  <si>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</si>
  <si>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</si>
  <si>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</si>
  <si>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</si>
  <si>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</si>
  <si>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</si>
  <si>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</si>
  <si>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</si>
  <si>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</si>
  <si>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</si>
  <si>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</si>
  <si>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</si>
  <si>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</si>
  <si>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</si>
  <si>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</si>
  <si>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</si>
  <si>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</si>
  <si>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</si>
  <si>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</si>
  <si>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</si>
  <si>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</si>
  <si>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</si>
  <si>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</si>
  <si>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</si>
  <si>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</si>
  <si>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</si>
  <si>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</si>
  <si>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</si>
  <si>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</si>
  <si>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</si>
  <si>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</si>
  <si>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</si>
  <si>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</si>
  <si>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</si>
  <si>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</si>
  <si>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</si>
  <si>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</si>
  <si>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</si>
  <si>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</si>
  <si>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</si>
  <si>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</si>
  <si>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</si>
  <si>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</si>
  <si>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</si>
  <si>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</si>
  <si>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</si>
  <si>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</si>
  <si>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</si>
  <si>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</si>
  <si>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</si>
  <si>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</si>
  <si>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</si>
  <si>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</si>
  <si>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</si>
  <si>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</si>
  <si>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</si>
  <si>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</si>
  <si>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</si>
  <si>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</si>
  <si>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</si>
  <si>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</si>
  <si>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</si>
  <si>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</si>
  <si>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</si>
  <si>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</si>
  <si>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</si>
  <si>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</si>
  <si>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</si>
  <si>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</si>
  <si>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</si>
  <si>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</si>
  <si>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</si>
  <si>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</si>
  <si>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</si>
  <si>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</si>
  <si>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</si>
  <si>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</si>
  <si>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</si>
  <si>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</si>
  <si>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</si>
  <si>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</si>
  <si>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</si>
  <si>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</si>
  <si>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</si>
  <si>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</si>
  <si>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</si>
  <si>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</si>
  <si>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</si>
  <si>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</si>
  <si>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</si>
  <si>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</si>
  <si>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</si>
  <si>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</si>
  <si>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</si>
  <si>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</si>
  <si>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</si>
  <si>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</si>
  <si>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</si>
  <si>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</si>
  <si>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</si>
  <si>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</si>
  <si>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</si>
  <si>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</si>
  <si>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</si>
  <si>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</si>
  <si>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</si>
  <si>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</si>
  <si>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</si>
  <si>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</si>
  <si>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</si>
  <si>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</si>
  <si>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</si>
  <si>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</si>
  <si>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</si>
  <si>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</si>
  <si>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</si>
  <si>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</si>
  <si>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</si>
  <si>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</si>
  <si>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</si>
  <si>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</si>
  <si>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</si>
  <si>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</si>
  <si>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</si>
  <si>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</si>
  <si>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</si>
  <si>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</si>
  <si>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</si>
  <si>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</si>
  <si>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</si>
  <si>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</si>
  <si>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</si>
  <si>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</si>
  <si>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</si>
  <si>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</si>
  <si>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</si>
  <si>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</si>
  <si>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</si>
  <si>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</si>
  <si>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</si>
  <si>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</si>
  <si>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</si>
  <si>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</si>
  <si>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</si>
  <si>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</si>
  <si>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</si>
  <si>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</si>
  <si>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</si>
  <si>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</si>
  <si>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</si>
  <si>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</si>
  <si>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</si>
  <si>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</si>
  <si>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</si>
  <si>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</si>
  <si>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</si>
  <si>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</si>
  <si>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</si>
  <si>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</si>
  <si>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</si>
  <si>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</si>
  <si>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</si>
  <si>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</si>
  <si>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</si>
  <si>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</si>
  <si>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</si>
  <si>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</si>
  <si>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</si>
  <si>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</si>
  <si>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</si>
  <si>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</si>
  <si>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</si>
  <si>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</si>
  <si>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</si>
  <si>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</si>
  <si>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</si>
  <si>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</si>
  <si>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</si>
  <si>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</si>
  <si>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</si>
  <si>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</si>
  <si>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</si>
  <si>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</si>
  <si>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</si>
  <si>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</si>
  <si>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</si>
  <si>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</si>
  <si>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</si>
  <si>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</si>
  <si>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</si>
  <si>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</si>
  <si>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</si>
  <si>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</si>
  <si>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</si>
  <si>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</si>
  <si>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</si>
  <si>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</si>
  <si>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</si>
  <si>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</si>
  <si>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</si>
  <si>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</si>
  <si>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</si>
  <si>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</si>
  <si>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</si>
  <si>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</si>
  <si>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</si>
  <si>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</si>
  <si>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</si>
  <si>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</si>
  <si>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</si>
  <si>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</si>
  <si>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</si>
  <si>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</si>
  <si>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</si>
  <si>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</si>
  <si>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</si>
  <si>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</si>
  <si>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</si>
  <si>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</si>
  <si>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</si>
  <si>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</si>
  <si>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</si>
  <si>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</si>
  <si>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</si>
  <si>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</si>
  <si>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</si>
  <si>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</si>
  <si>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</si>
  <si>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</si>
  <si>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</si>
  <si>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</si>
  <si>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</si>
  <si>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</si>
  <si>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</si>
  <si>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</si>
  <si>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</si>
  <si>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</si>
  <si>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</si>
  <si>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</si>
  <si>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</si>
  <si>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</si>
  <si>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</si>
  <si>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</si>
  <si>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</si>
  <si>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</si>
  <si>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</si>
  <si>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</si>
  <si>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</si>
  <si>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</si>
  <si>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</si>
  <si>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</si>
  <si>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</si>
  <si>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</si>
  <si>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</si>
  <si>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</si>
  <si>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</si>
  <si>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</si>
  <si>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</si>
  <si>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</si>
  <si>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</si>
  <si>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</si>
  <si>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</si>
  <si>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</si>
  <si>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</si>
  <si>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</si>
  <si>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</si>
  <si>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</si>
  <si>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</si>
  <si>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</si>
  <si>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</si>
  <si>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</si>
  <si>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</si>
  <si>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</si>
  <si>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</si>
  <si>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</si>
  <si>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</si>
  <si>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</si>
  <si>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</si>
  <si>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</si>
  <si>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</si>
  <si>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</si>
  <si>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</si>
  <si>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</si>
  <si>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</si>
  <si>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</si>
  <si>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</si>
  <si>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</si>
  <si>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</si>
  <si>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</si>
  <si>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</si>
  <si>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</si>
  <si>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</si>
  <si>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</si>
  <si>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</si>
  <si>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</si>
  <si>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</si>
  <si>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</si>
  <si>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</si>
  <si>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</si>
  <si>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</si>
  <si>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</si>
  <si>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</si>
  <si>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</si>
  <si>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</si>
  <si>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</si>
  <si>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</si>
  <si>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</si>
  <si>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</si>
  <si>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</si>
  <si>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</si>
  <si>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</si>
  <si>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</si>
  <si>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</si>
  <si>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</si>
  <si>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</si>
  <si>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</si>
  <si>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</si>
  <si>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</si>
  <si>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</si>
  <si>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</si>
  <si>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</si>
  <si>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</si>
  <si>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</si>
  <si>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</si>
  <si>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</si>
  <si>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</si>
  <si>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</si>
  <si>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</si>
  <si>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</si>
  <si>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</si>
  <si>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</si>
  <si>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</si>
  <si>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</si>
  <si>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</si>
  <si>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</si>
  <si>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</si>
  <si>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</si>
  <si>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</si>
  <si>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</si>
  <si>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</si>
  <si>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</si>
  <si>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</si>
  <si>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</si>
  <si>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</si>
  <si>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</si>
  <si>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</si>
  <si>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</si>
  <si>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</si>
  <si>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</si>
  <si>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</si>
  <si>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</si>
  <si>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</si>
  <si>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</si>
  <si>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</si>
  <si>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</si>
  <si>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</si>
  <si>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</si>
  <si>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</si>
  <si>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</si>
  <si>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</si>
  <si>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</si>
  <si>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</si>
  <si>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</si>
  <si>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</si>
  <si>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</si>
  <si>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</si>
  <si>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</si>
  <si>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</si>
  <si>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</si>
  <si>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</si>
  <si>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</si>
  <si>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</si>
  <si>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</si>
  <si>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</si>
  <si>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</si>
  <si>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</si>
  <si>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</si>
  <si>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</si>
  <si>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</si>
  <si>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</si>
  <si>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</si>
  <si>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</si>
  <si>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</si>
  <si>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</si>
  <si>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</si>
  <si>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</si>
  <si>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</si>
  <si>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</si>
  <si>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</si>
  <si>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</si>
  <si>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</si>
  <si>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</si>
  <si>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</si>
  <si>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</si>
  <si>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</si>
  <si>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</si>
  <si>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</si>
  <si>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</si>
  <si>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</si>
  <si>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</si>
  <si>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</si>
  <si>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</si>
  <si>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</si>
  <si>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</si>
  <si>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</si>
  <si>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</si>
  <si>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</si>
  <si>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</si>
  <si>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</si>
  <si>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</si>
  <si>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</si>
  <si>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</si>
  <si>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</si>
  <si>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</si>
  <si>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</si>
  <si>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</si>
  <si>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</si>
  <si>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</si>
  <si>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</si>
  <si>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</si>
  <si>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</si>
  <si>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</si>
  <si>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</si>
  <si>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</si>
  <si>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</si>
  <si>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</si>
  <si>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</si>
  <si>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</si>
  <si>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</si>
  <si>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</si>
  <si>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</si>
  <si>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</si>
  <si>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</si>
  <si>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</si>
  <si>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</si>
  <si>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</si>
  <si>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</si>
  <si>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</si>
  <si>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</si>
  <si>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</si>
  <si>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</si>
  <si>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</si>
  <si>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</si>
  <si>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</si>
  <si>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</si>
  <si>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</si>
  <si>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</si>
  <si>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</si>
  <si>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</si>
  <si>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</si>
  <si>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</si>
  <si>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</si>
  <si>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</si>
  <si>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</si>
  <si>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</si>
  <si>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</si>
  <si>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</si>
  <si>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</si>
  <si>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</si>
  <si>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</si>
  <si>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</si>
  <si>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</si>
  <si>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</si>
  <si>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</si>
  <si>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</si>
  <si>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</si>
  <si>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</si>
  <si>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</si>
  <si>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</si>
  <si>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</si>
  <si>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</si>
  <si>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</si>
  <si>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</si>
  <si>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</si>
  <si>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</si>
  <si>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</si>
  <si>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</si>
  <si>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</si>
  <si>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</si>
  <si>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</si>
  <si>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</si>
  <si>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</si>
  <si>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</si>
  <si>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</si>
  <si>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</si>
  <si>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</si>
  <si>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</si>
  <si>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</si>
  <si>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</si>
  <si>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</si>
  <si>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</si>
  <si>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</si>
  <si>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</si>
  <si>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</si>
  <si>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</si>
  <si>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</si>
  <si>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</si>
  <si>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</si>
  <si>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</si>
  <si>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</si>
  <si>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</si>
  <si>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</si>
  <si>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</si>
  <si>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</si>
  <si>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</si>
  <si>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</si>
  <si>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</si>
  <si>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</si>
  <si>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</si>
  <si>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</si>
  <si>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</si>
  <si>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</si>
  <si>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</si>
  <si>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</si>
  <si>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</si>
  <si>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</si>
  <si>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</si>
  <si>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</si>
  <si>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</si>
  <si>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</si>
  <si>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</si>
  <si>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</si>
  <si>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</si>
  <si>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</si>
  <si>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</si>
  <si>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</si>
  <si>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</si>
  <si>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</si>
  <si>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</si>
  <si>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</si>
  <si>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</si>
  <si>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</si>
  <si>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</si>
  <si>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</si>
  <si>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</si>
  <si>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</si>
  <si>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</si>
  <si>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</si>
  <si>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</si>
  <si>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</si>
  <si>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</si>
  <si>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</si>
  <si>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</si>
  <si>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</si>
  <si>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</si>
  <si>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</si>
  <si>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</si>
  <si>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</si>
  <si>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</si>
  <si>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</si>
  <si>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</si>
  <si>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</si>
  <si>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</si>
  <si>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</si>
  <si>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</si>
  <si>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</si>
  <si>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</si>
  <si>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</si>
  <si>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</si>
  <si>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</si>
  <si>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</si>
  <si>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</si>
  <si>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</si>
  <si>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</si>
  <si>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</si>
  <si>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</si>
  <si>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</si>
  <si>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</si>
  <si>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</si>
  <si>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</si>
  <si>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</si>
  <si>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</si>
  <si>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</si>
  <si>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</si>
  <si>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</si>
  <si>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</si>
  <si>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</si>
  <si>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</si>
  <si>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</si>
  <si>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</si>
  <si>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</si>
  <si>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</si>
  <si>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</si>
  <si>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</si>
  <si>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</si>
  <si>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</si>
  <si>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</si>
  <si>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</si>
  <si>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</si>
  <si>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</si>
  <si>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</si>
  <si>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</si>
  <si>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</si>
  <si>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</si>
  <si>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</si>
  <si>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</si>
  <si>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</si>
  <si>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</si>
  <si>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</si>
  <si>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</si>
  <si>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</si>
  <si>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</si>
  <si>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</si>
  <si>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</si>
  <si>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</si>
  <si>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</si>
  <si>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</si>
  <si>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</si>
  <si>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</si>
  <si>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</si>
  <si>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</si>
  <si>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</si>
  <si>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</si>
  <si>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</si>
  <si>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</si>
  <si>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</si>
  <si>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</si>
  <si>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</si>
  <si>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</si>
  <si>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</si>
  <si>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</si>
  <si>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</si>
  <si>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</si>
  <si>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</si>
  <si>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</si>
  <si>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</si>
  <si>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</si>
  <si>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</si>
  <si>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</si>
  <si>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</si>
  <si>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</si>
  <si>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</si>
  <si>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</si>
  <si>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</si>
  <si>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</si>
  <si>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</si>
  <si>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</si>
  <si>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</si>
  <si>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</si>
  <si>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</si>
  <si>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</si>
  <si>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</si>
  <si>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</si>
  <si>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</si>
  <si>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</si>
  <si>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</si>
  <si>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</si>
  <si>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</si>
  <si>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</si>
  <si>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</si>
  <si>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</si>
  <si>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</si>
  <si>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</si>
  <si>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</si>
  <si>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</si>
  <si>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</si>
  <si>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</si>
  <si>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</si>
  <si>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</si>
  <si>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</si>
  <si>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</si>
  <si>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</si>
  <si>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</si>
  <si>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</si>
  <si>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</si>
  <si>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</si>
  <si>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</si>
  <si>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</si>
  <si>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</si>
  <si>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</si>
  <si>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</si>
  <si>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</si>
  <si>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</si>
  <si>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</si>
  <si>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</si>
  <si>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</si>
  <si>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</si>
  <si>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</si>
  <si>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</si>
  <si>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</si>
  <si>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</si>
  <si>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</si>
  <si>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</si>
  <si>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</si>
  <si>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</si>
  <si>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</si>
  <si>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</si>
  <si>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</si>
  <si>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</si>
  <si>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</si>
  <si>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</si>
  <si>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</si>
  <si>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</si>
  <si>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</si>
  <si>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</si>
  <si>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</si>
  <si>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</si>
  <si>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</si>
  <si>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</si>
  <si>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</si>
  <si>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</si>
  <si>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</si>
  <si>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</si>
  <si>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</si>
  <si>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</si>
  <si>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</si>
  <si>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</si>
  <si>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</si>
  <si>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</si>
  <si>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</si>
  <si>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</si>
  <si>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</si>
  <si>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</si>
  <si>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</si>
  <si>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</si>
  <si>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</si>
  <si>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</si>
  <si>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</si>
  <si>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</si>
  <si>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</si>
  <si>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</si>
  <si>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</si>
  <si>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</si>
  <si>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</si>
  <si>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</si>
  <si>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</si>
  <si>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</si>
  <si>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</si>
  <si>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</si>
  <si>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</si>
  <si>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</si>
  <si>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</si>
  <si>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</si>
  <si>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</si>
  <si>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</si>
  <si>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</si>
  <si>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</si>
  <si>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</si>
  <si>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</si>
  <si>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</si>
  <si>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</si>
  <si>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</si>
  <si>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</si>
  <si>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</si>
  <si>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</si>
  <si>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</si>
  <si>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</si>
  <si>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</si>
  <si>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</si>
  <si>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</si>
  <si>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</si>
  <si>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</si>
  <si>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</si>
  <si>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</si>
  <si>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</si>
  <si>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</si>
  <si>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</si>
  <si>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</si>
  <si>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</si>
  <si>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</si>
  <si>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</si>
  <si>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</si>
  <si>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</si>
  <si>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</si>
  <si>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</si>
  <si>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</si>
  <si>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</si>
  <si>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</si>
  <si>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</si>
  <si>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</si>
  <si>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</si>
  <si>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</si>
  <si>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</si>
  <si>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</si>
  <si>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</si>
  <si>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</si>
  <si>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</si>
  <si>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</si>
  <si>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</si>
  <si>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</si>
  <si>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</si>
  <si>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</si>
  <si>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</si>
  <si>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</si>
  <si>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</si>
  <si>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</si>
  <si>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</si>
  <si>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</si>
  <si>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</si>
  <si>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</si>
  <si>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</si>
  <si>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</si>
  <si>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</si>
  <si>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</si>
  <si>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</si>
  <si>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</si>
  <si>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</si>
  <si>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</si>
  <si>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</si>
  <si>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</si>
  <si>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</si>
  <si>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</si>
  <si>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</si>
  <si>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</si>
  <si>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</si>
  <si>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</si>
  <si>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</si>
  <si>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</si>
  <si>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</si>
  <si>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</si>
  <si>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</si>
  <si>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</si>
  <si>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</si>
  <si>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</si>
  <si>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</si>
  <si>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</si>
  <si>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</si>
  <si>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</si>
  <si>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</si>
  <si>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</si>
  <si>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</si>
  <si>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</si>
  <si>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</si>
  <si>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</si>
  <si>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</si>
  <si>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</si>
  <si>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</si>
  <si>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</si>
  <si>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</si>
  <si>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</si>
  <si>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</si>
  <si>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</si>
  <si>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</si>
  <si>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</si>
  <si>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</si>
  <si>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</si>
  <si>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</si>
  <si>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</si>
  <si>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</si>
  <si>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</si>
  <si>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</si>
  <si>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</si>
  <si>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</si>
  <si>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</si>
  <si>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</si>
  <si>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</si>
  <si>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</si>
  <si>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</si>
  <si>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</si>
  <si>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</si>
  <si>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</si>
  <si>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</si>
  <si>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</si>
  <si>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</si>
  <si>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</si>
  <si>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</si>
  <si>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</si>
  <si>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</si>
  <si>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</si>
  <si>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</si>
  <si>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</si>
  <si>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</si>
  <si>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</si>
  <si>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</si>
  <si>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</si>
  <si>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</si>
  <si>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</si>
  <si>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</si>
  <si>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</si>
  <si>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</si>
  <si>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</si>
  <si>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</si>
  <si>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</si>
  <si>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</si>
  <si>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</si>
  <si>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</si>
  <si>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</si>
  <si>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</si>
  <si>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</si>
  <si>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</si>
  <si>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</si>
  <si>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</si>
  <si>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</si>
  <si>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</si>
  <si>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</si>
  <si>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</si>
  <si>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</si>
  <si>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</si>
  <si>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</si>
  <si>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</si>
  <si>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</si>
  <si>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</si>
  <si>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</si>
  <si>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</si>
  <si>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</si>
  <si>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</si>
  <si>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</si>
  <si>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</si>
  <si>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</si>
  <si>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</si>
  <si>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</si>
  <si>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</si>
  <si>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</si>
  <si>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</si>
  <si>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</si>
  <si>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</si>
  <si>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</si>
  <si>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</si>
  <si>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</si>
  <si>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</si>
  <si>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</si>
  <si>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</si>
  <si>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</si>
  <si>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</si>
  <si>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</si>
  <si>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</si>
  <si>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</si>
  <si>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</si>
  <si>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</si>
  <si>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</si>
  <si>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</si>
  <si>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</si>
  <si>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</si>
  <si>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</si>
  <si>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</si>
  <si>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</si>
  <si>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</si>
  <si>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</si>
  <si>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</si>
  <si>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</si>
  <si>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</si>
  <si>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</si>
  <si>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</si>
  <si>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</si>
  <si>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</si>
  <si>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</si>
  <si>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</si>
  <si>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</si>
  <si>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</si>
  <si>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</si>
  <si>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</si>
  <si>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</si>
  <si>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</si>
  <si>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</si>
  <si>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</si>
  <si>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</si>
  <si>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</si>
  <si>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</si>
  <si>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</si>
  <si>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</si>
  <si>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</si>
  <si>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</si>
  <si>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</si>
  <si>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</si>
  <si>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</si>
  <si>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</si>
  <si>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</si>
  <si>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</si>
  <si>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</si>
  <si>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</si>
  <si>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</si>
  <si>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</si>
  <si>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</si>
  <si>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</si>
  <si>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</si>
  <si>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</si>
  <si>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</si>
  <si>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</si>
  <si>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</si>
  <si>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</si>
  <si>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</si>
  <si>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</si>
  <si>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</si>
  <si>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</si>
  <si>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</si>
  <si>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</si>
  <si>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</si>
  <si>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</si>
  <si>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</si>
  <si>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</si>
  <si>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</si>
  <si>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</si>
  <si>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</si>
  <si>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</si>
  <si>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</si>
  <si>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</si>
  <si>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</si>
  <si>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</si>
  <si>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</si>
  <si>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</si>
  <si>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</si>
  <si>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</si>
  <si>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</si>
  <si>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</si>
  <si>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</si>
  <si>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</si>
  <si>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</si>
  <si>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</si>
  <si>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</si>
  <si>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</si>
  <si>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</si>
  <si>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</si>
  <si>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</si>
  <si>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</si>
  <si>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</si>
  <si>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</si>
  <si>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</si>
  <si>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</si>
  <si>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</si>
  <si>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</si>
  <si>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</si>
  <si>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</si>
  <si>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</si>
  <si>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</si>
  <si>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</si>
  <si>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</si>
  <si>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</si>
  <si>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</si>
  <si>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</si>
  <si>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</si>
  <si>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</si>
  <si>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</si>
  <si>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</si>
  <si>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</si>
  <si>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</si>
  <si>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</si>
  <si>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</si>
  <si>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</si>
  <si>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</si>
  <si>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</si>
  <si>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</si>
  <si>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</si>
  <si>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</si>
  <si>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</si>
  <si>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</si>
  <si>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</si>
  <si>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</si>
  <si>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</si>
  <si>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</si>
  <si>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</si>
  <si>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</si>
  <si>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</si>
  <si>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</si>
  <si>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</si>
  <si>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</si>
  <si>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</si>
  <si>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</si>
  <si>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</si>
  <si>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</si>
  <si>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</si>
  <si>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</si>
  <si>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</si>
  <si>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</si>
  <si>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</si>
  <si>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</si>
  <si>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</si>
  <si>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</si>
  <si>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</si>
  <si>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</si>
  <si>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</si>
  <si>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</si>
  <si>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</si>
  <si>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</si>
  <si>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</si>
  <si>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</si>
  <si>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</si>
  <si>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</si>
  <si>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</si>
  <si>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</si>
  <si>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</si>
  <si>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</si>
  <si>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</si>
  <si>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</si>
  <si>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</si>
  <si>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</si>
  <si>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</si>
  <si>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</si>
  <si>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</si>
  <si>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</si>
  <si>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</si>
  <si>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</si>
  <si>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</si>
  <si>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</si>
  <si>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</si>
  <si>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</si>
  <si>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</si>
  <si>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</si>
  <si>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</si>
  <si>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</si>
  <si>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</si>
  <si>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</si>
  <si>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</si>
  <si>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</si>
  <si>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</si>
  <si>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</si>
  <si>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</si>
  <si>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</si>
  <si>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</si>
  <si>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</si>
  <si>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</si>
  <si>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</si>
  <si>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</si>
  <si>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</si>
  <si>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</si>
  <si>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</si>
  <si>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</si>
  <si>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</si>
  <si>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</si>
  <si>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</si>
  <si>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</si>
  <si>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</si>
  <si>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</si>
  <si>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</si>
  <si>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</si>
  <si>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</si>
  <si>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</si>
  <si>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</si>
  <si>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</si>
  <si>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</si>
  <si>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</si>
  <si>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</si>
  <si>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</si>
  <si>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</si>
  <si>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</si>
  <si>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</si>
  <si>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</si>
  <si>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</si>
  <si>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</si>
  <si>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</si>
  <si>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</si>
  <si>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</si>
  <si>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</si>
  <si>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</si>
  <si>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</si>
  <si>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</si>
  <si>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</si>
  <si>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</si>
  <si>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</si>
  <si>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</si>
  <si>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</si>
  <si>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</si>
  <si>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</si>
  <si>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</si>
  <si>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</si>
  <si>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</si>
  <si>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</si>
  <si>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</si>
  <si>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</si>
  <si>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</si>
  <si>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</si>
  <si>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</si>
  <si>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</si>
  <si>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</si>
  <si>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</si>
  <si>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</si>
  <si>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</si>
  <si>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</si>
  <si>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</si>
  <si>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</si>
  <si>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</si>
  <si>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</si>
  <si>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</si>
  <si>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</si>
  <si>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</si>
  <si>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</si>
  <si>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</si>
  <si>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</si>
  <si>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</si>
  <si>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</si>
  <si>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</si>
  <si>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</si>
  <si>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</si>
  <si>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</si>
  <si>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</si>
  <si>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</si>
  <si>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</si>
  <si>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</si>
  <si>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</si>
  <si>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</si>
  <si>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</si>
  <si>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</si>
  <si>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</si>
  <si>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</si>
  <si>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</si>
  <si>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</si>
  <si>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</si>
  <si>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</si>
  <si>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</si>
  <si>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</si>
  <si>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</si>
  <si>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</si>
  <si>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</si>
  <si>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</si>
  <si>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</si>
  <si>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</si>
  <si>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</si>
  <si>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</si>
  <si>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</si>
  <si>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</si>
  <si>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</si>
  <si>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</si>
  <si>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</si>
  <si>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</si>
  <si>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</si>
  <si>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</si>
  <si>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</si>
  <si>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</si>
  <si>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</si>
  <si>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</si>
  <si>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</si>
  <si>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</si>
  <si>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</si>
  <si>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</si>
  <si>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</si>
  <si>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</si>
  <si>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</si>
  <si>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</si>
  <si>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</si>
  <si>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</si>
  <si>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</si>
  <si>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</si>
  <si>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</si>
  <si>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</si>
  <si>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</si>
  <si>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</si>
  <si>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</si>
  <si>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</si>
  <si>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</si>
  <si>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</si>
  <si>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</si>
  <si>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</si>
  <si>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</si>
  <si>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</si>
  <si>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</si>
  <si>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</si>
  <si>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</si>
  <si>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</si>
  <si>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</si>
  <si>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</si>
  <si>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</si>
  <si>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</si>
  <si>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</si>
  <si>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</si>
  <si>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</si>
  <si>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</si>
  <si>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</si>
  <si>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</si>
  <si>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</si>
  <si>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</si>
  <si>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</si>
  <si>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</si>
  <si>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</si>
  <si>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</si>
  <si>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</si>
  <si>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</si>
  <si>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</si>
  <si>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</si>
  <si>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</si>
  <si>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</si>
  <si>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</si>
  <si>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</si>
  <si>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</si>
  <si>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</si>
  <si>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</si>
  <si>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</si>
  <si>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</si>
  <si>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</si>
  <si>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</si>
  <si>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</si>
  <si>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</si>
  <si>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</si>
  <si>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</si>
  <si>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</si>
  <si>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</si>
  <si>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</si>
  <si>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</si>
  <si>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</si>
  <si>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</si>
  <si>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</si>
  <si>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</si>
  <si>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</si>
  <si>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</si>
  <si>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</si>
  <si>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</si>
  <si>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</si>
  <si>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</si>
  <si>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</si>
  <si>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</si>
  <si>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</si>
  <si>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</si>
  <si>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</si>
  <si>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</si>
  <si>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</si>
  <si>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</si>
  <si>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</si>
  <si>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</si>
  <si>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</si>
  <si>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</si>
  <si>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</si>
  <si>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</si>
  <si>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</si>
  <si>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</si>
  <si>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</si>
  <si>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</si>
  <si>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</si>
  <si>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</si>
  <si>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</si>
  <si>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</si>
  <si>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</si>
  <si>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</si>
  <si>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</si>
  <si>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</si>
  <si>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</si>
  <si>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</si>
  <si>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</si>
  <si>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</si>
  <si>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</si>
  <si>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</si>
  <si>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</si>
  <si>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</si>
  <si>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</si>
  <si>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</si>
  <si>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</si>
  <si>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</si>
  <si>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</si>
  <si>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</si>
  <si>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</si>
  <si>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</si>
  <si>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</si>
  <si>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</si>
  <si>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</si>
  <si>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</si>
  <si>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</si>
  <si>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</si>
  <si>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</si>
  <si>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</si>
  <si>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</si>
  <si>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</si>
  <si>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</si>
  <si>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</si>
  <si>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</si>
  <si>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</si>
  <si>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</si>
  <si>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</si>
  <si>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</si>
  <si>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</si>
  <si>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</si>
  <si>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</si>
  <si>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</si>
  <si>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</si>
  <si>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</si>
  <si>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</si>
  <si>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</si>
  <si>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</si>
  <si>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</si>
  <si>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</si>
  <si>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</si>
  <si>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</si>
  <si>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</si>
  <si>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</si>
  <si>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</si>
  <si>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</si>
  <si>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</si>
  <si>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</si>
  <si>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</si>
  <si>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</si>
  <si>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</si>
  <si>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</si>
  <si>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</si>
  <si>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</si>
  <si>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</si>
  <si>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</si>
  <si>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</si>
  <si>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</si>
  <si>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</si>
  <si>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</si>
  <si>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</si>
  <si>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</si>
  <si>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</si>
  <si>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</si>
  <si>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</si>
  <si>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</si>
  <si>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</si>
  <si>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</si>
  <si>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</si>
  <si>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</si>
  <si>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</si>
  <si>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</si>
  <si>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</si>
  <si>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</si>
  <si>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</si>
  <si>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</si>
  <si>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</si>
  <si>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</si>
  <si>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</si>
  <si>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</si>
  <si>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</si>
  <si>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</si>
  <si>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</si>
  <si>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</si>
  <si>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</si>
  <si>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</si>
  <si>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</si>
  <si>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</si>
  <si>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</si>
  <si>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</si>
  <si>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</si>
  <si>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</si>
  <si>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</si>
  <si>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</si>
  <si>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</si>
  <si>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</si>
  <si>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</si>
  <si>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</si>
  <si>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</si>
  <si>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</si>
  <si>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</si>
  <si>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</si>
  <si>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</si>
  <si>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</si>
  <si>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</si>
  <si>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</si>
  <si>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</si>
  <si>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</si>
  <si>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</si>
  <si>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</si>
  <si>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</si>
  <si>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</si>
  <si>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</si>
  <si>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</si>
  <si>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</si>
  <si>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</si>
  <si>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</si>
  <si>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</si>
  <si>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</si>
  <si>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</si>
  <si>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</si>
  <si>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</si>
  <si>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</si>
  <si>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</si>
  <si>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</si>
  <si>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</si>
  <si>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</si>
  <si>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</si>
  <si>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</si>
  <si>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</si>
  <si>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</si>
  <si>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</si>
  <si>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</si>
  <si>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</si>
  <si>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</si>
  <si>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</si>
  <si>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</si>
  <si>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</si>
  <si>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</si>
  <si>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</si>
  <si>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</si>
  <si>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</si>
  <si>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</si>
  <si>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</si>
  <si>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</si>
  <si>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</si>
  <si>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</si>
  <si>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</si>
  <si>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</si>
  <si>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</si>
  <si>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</si>
  <si>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</si>
  <si>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</si>
  <si>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</si>
  <si>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</si>
  <si>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</si>
  <si>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</si>
  <si>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</si>
  <si>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</si>
  <si>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</si>
  <si>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</si>
  <si>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</si>
  <si>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</si>
  <si>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</si>
  <si>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</si>
  <si>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</si>
  <si>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</si>
  <si>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</si>
  <si>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</si>
  <si>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</si>
  <si>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</si>
  <si>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</si>
  <si>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</si>
  <si>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</si>
  <si>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</si>
  <si>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</si>
  <si>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</si>
  <si>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</si>
  <si>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</si>
  <si>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</si>
  <si>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</si>
  <si>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</si>
  <si>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</si>
  <si>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</si>
  <si>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</si>
  <si>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</si>
  <si>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</si>
  <si>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</si>
  <si>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</si>
  <si>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</si>
  <si>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</si>
  <si>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</si>
  <si>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</si>
  <si>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</si>
  <si>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</si>
  <si>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</si>
  <si>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</si>
  <si>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</si>
  <si>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</si>
  <si>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</si>
  <si>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</si>
  <si>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</si>
  <si>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</si>
  <si>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</si>
  <si>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</si>
  <si>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</si>
  <si>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</si>
  <si>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</si>
  <si>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</si>
  <si>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</si>
  <si>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</si>
  <si>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</si>
  <si>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</si>
  <si>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</si>
  <si>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</si>
  <si>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</si>
  <si>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</si>
  <si>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</si>
  <si>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</si>
  <si>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</si>
  <si>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</si>
  <si>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</si>
  <si>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</si>
  <si>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</si>
  <si>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</si>
  <si>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</si>
  <si>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</si>
  <si>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</si>
  <si>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</si>
  <si>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</si>
  <si>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</si>
  <si>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</si>
  <si>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</si>
  <si>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</si>
  <si>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</si>
  <si>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</si>
  <si>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</si>
  <si>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</si>
  <si>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</si>
  <si>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</si>
  <si>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</si>
  <si>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</si>
  <si>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</si>
  <si>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</si>
  <si>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</si>
  <si>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</si>
  <si>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</si>
  <si>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</si>
  <si>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</si>
  <si>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</si>
  <si>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</si>
  <si>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</si>
  <si>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</si>
  <si>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</si>
  <si>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</si>
  <si>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</si>
  <si>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</si>
  <si>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</si>
  <si>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</si>
  <si>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</si>
  <si>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</si>
  <si>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</si>
  <si>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</si>
  <si>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</si>
  <si>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</si>
  <si>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</si>
  <si>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</si>
  <si>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</si>
  <si>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</si>
  <si>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</si>
  <si>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</si>
  <si>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</si>
  <si>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</si>
  <si>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</si>
  <si>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</si>
  <si>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</si>
  <si>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</si>
  <si>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</si>
  <si>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</si>
  <si>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</si>
  <si>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</si>
  <si>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</si>
  <si>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</si>
  <si>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</si>
  <si>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</si>
  <si>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</si>
  <si>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</si>
  <si>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</si>
  <si>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</si>
  <si>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</si>
  <si>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</si>
  <si>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</si>
  <si>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</si>
  <si>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</si>
  <si>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</si>
  <si>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</si>
  <si>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</si>
  <si>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</si>
  <si>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</si>
  <si>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</si>
  <si>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</si>
  <si>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</si>
  <si>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</si>
  <si>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</si>
  <si>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</si>
  <si>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</si>
  <si>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</si>
  <si>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</si>
  <si>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</si>
  <si>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</si>
  <si>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</si>
  <si>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</si>
  <si>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</si>
  <si>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</si>
  <si>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</si>
  <si>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</si>
  <si>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</si>
  <si>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</si>
  <si>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</si>
  <si>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</si>
  <si>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</si>
  <si>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</si>
  <si>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</si>
  <si>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</si>
  <si>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</si>
  <si>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</si>
  <si>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</si>
  <si>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</si>
  <si>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</si>
  <si>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</si>
  <si>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</si>
  <si>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</si>
  <si>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</si>
  <si>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</si>
  <si>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</si>
  <si>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</si>
  <si>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</si>
  <si>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</si>
  <si>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</si>
  <si>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</si>
  <si>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</si>
  <si>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</si>
  <si>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</si>
  <si>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</si>
  <si>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</si>
  <si>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</si>
  <si>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</si>
  <si>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</si>
  <si>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</si>
  <si>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</si>
  <si>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</si>
  <si>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</si>
  <si>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</si>
  <si>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</si>
  <si>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</si>
  <si>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</si>
  <si>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</si>
  <si>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</si>
  <si>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</si>
  <si>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</si>
  <si>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</si>
  <si>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</si>
  <si>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</si>
  <si>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</si>
  <si>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</si>
  <si>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</si>
  <si>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</si>
  <si>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</si>
  <si>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</si>
  <si>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</si>
  <si>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</si>
  <si>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</si>
  <si>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</si>
  <si>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</si>
  <si>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</si>
  <si>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</si>
  <si>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</si>
  <si>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</si>
  <si>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</si>
  <si>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</si>
  <si>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</si>
  <si>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</si>
  <si>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</si>
  <si>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</si>
  <si>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</si>
  <si>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</si>
  <si>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</si>
  <si>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</si>
  <si>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</si>
  <si>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</si>
  <si>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</si>
  <si>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</si>
  <si>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</si>
  <si>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</si>
  <si>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</si>
  <si>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</si>
  <si>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</si>
  <si>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</si>
  <si>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</si>
  <si>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</si>
  <si>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</si>
  <si>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</si>
  <si>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</si>
  <si>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</si>
  <si>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</si>
  <si>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</si>
  <si>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</si>
  <si>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</si>
  <si>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</si>
  <si>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</si>
  <si>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</si>
  <si>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</si>
  <si>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</si>
  <si>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</si>
  <si>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</si>
  <si>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</si>
  <si>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</si>
  <si>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</si>
  <si>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</si>
  <si>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</si>
  <si>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</si>
  <si>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</si>
  <si>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</si>
  <si>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</si>
  <si>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</si>
  <si>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</si>
  <si>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</si>
  <si>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</si>
  <si>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</si>
  <si>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</si>
  <si>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</si>
  <si>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</si>
  <si>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</si>
  <si>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</si>
  <si>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</si>
  <si>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</si>
  <si>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</si>
  <si>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</si>
  <si>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</si>
  <si>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</si>
  <si>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</si>
  <si>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</si>
  <si>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</si>
  <si>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</si>
  <si>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</si>
  <si>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</si>
  <si>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</si>
  <si>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</si>
  <si>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</si>
  <si>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</si>
  <si>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</si>
  <si>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</si>
  <si>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</si>
  <si>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</si>
  <si>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</si>
  <si>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</si>
  <si>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</si>
  <si>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</si>
  <si>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</si>
  <si>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</si>
  <si>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</si>
  <si>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</si>
  <si>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</si>
  <si>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</si>
  <si>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</si>
  <si>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</si>
  <si>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</si>
  <si>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</si>
  <si>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</si>
  <si>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</si>
  <si>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</si>
  <si>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</si>
  <si>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</si>
  <si>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</si>
  <si>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</si>
  <si>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</si>
  <si>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</si>
  <si>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</si>
  <si>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</si>
  <si>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</si>
  <si>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</si>
  <si>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</si>
  <si>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</si>
  <si>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</si>
  <si>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</si>
  <si>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</si>
  <si>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</si>
  <si>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</si>
  <si>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</si>
  <si>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</si>
  <si>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</si>
  <si>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</si>
  <si>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</si>
  <si>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</si>
  <si>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</si>
  <si>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</si>
  <si>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</si>
  <si>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</si>
  <si>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</si>
  <si>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</si>
  <si>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</si>
  <si>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</si>
  <si>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</si>
  <si>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</si>
  <si>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</si>
  <si>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</si>
  <si>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</si>
  <si>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</si>
  <si>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</si>
  <si>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</si>
  <si>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</si>
  <si>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</si>
  <si>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</si>
  <si>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</si>
  <si>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</si>
  <si>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</si>
  <si>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</si>
  <si>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</si>
  <si>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</si>
  <si>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</si>
  <si>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</si>
  <si>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</si>
  <si>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</si>
  <si>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</si>
  <si>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</si>
  <si>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</si>
  <si>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</si>
  <si>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</si>
  <si>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</si>
  <si>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</si>
  <si>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</si>
  <si>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</si>
  <si>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</si>
  <si>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</si>
  <si>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</si>
  <si>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</si>
  <si>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</si>
  <si>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</si>
  <si>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</si>
  <si>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</si>
  <si>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</si>
  <si>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</si>
  <si>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</si>
  <si>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</si>
  <si>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</si>
  <si>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</si>
  <si>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</si>
  <si>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</si>
  <si>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</si>
  <si>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</si>
  <si>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</si>
  <si>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</si>
  <si>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</si>
  <si>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</si>
  <si>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</si>
  <si>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</si>
  <si>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</si>
  <si>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</si>
  <si>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</si>
  <si>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</si>
  <si>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</si>
  <si>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</si>
  <si>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</si>
  <si>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</si>
  <si>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</si>
  <si>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</si>
  <si>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</si>
  <si>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</si>
  <si>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</si>
  <si>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</si>
  <si>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</si>
  <si>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</si>
  <si>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</si>
  <si>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</si>
  <si>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</si>
  <si>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</si>
  <si>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</si>
  <si>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</si>
  <si>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</si>
  <si>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</si>
  <si>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</si>
  <si>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</si>
  <si>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</si>
  <si>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</si>
  <si>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</si>
  <si>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</si>
  <si>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</si>
  <si>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</si>
  <si>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</si>
  <si>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</si>
  <si>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</si>
  <si>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</si>
  <si>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</si>
  <si>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</si>
  <si>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</si>
  <si>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</si>
  <si>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</si>
  <si>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</si>
  <si>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</si>
  <si>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</si>
  <si>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</si>
  <si>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</si>
  <si>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</si>
  <si>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</si>
  <si>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</si>
  <si>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</si>
  <si>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</si>
  <si>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</si>
  <si>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</si>
  <si>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</si>
  <si>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</si>
  <si>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</si>
  <si>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</si>
  <si>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</si>
  <si>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</si>
  <si>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</si>
  <si>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</si>
  <si>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</si>
  <si>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</si>
  <si>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</si>
  <si>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</si>
  <si>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</si>
  <si>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</si>
  <si>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</si>
  <si>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</si>
  <si>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</si>
  <si>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</si>
  <si>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</si>
  <si>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</si>
  <si>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</si>
  <si>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</si>
  <si>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</si>
  <si>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</si>
  <si>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</si>
  <si>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</si>
  <si>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</si>
  <si>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</si>
  <si>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</si>
  <si>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</si>
  <si>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</si>
  <si>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</si>
  <si>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</si>
  <si>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</si>
  <si>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</si>
  <si>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</si>
  <si>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</si>
  <si>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</si>
  <si>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</si>
  <si>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</si>
  <si>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</si>
  <si>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</si>
  <si>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</si>
  <si>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</si>
  <si>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</si>
  <si>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</si>
  <si>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</si>
  <si>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</si>
  <si>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</si>
  <si>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</si>
  <si>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</si>
  <si>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</si>
  <si>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</si>
  <si>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</si>
  <si>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</si>
  <si>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</si>
  <si>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</si>
  <si>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</si>
  <si>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</si>
  <si>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</si>
  <si>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</si>
  <si>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</si>
  <si>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</si>
  <si>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</si>
  <si>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</si>
  <si>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</si>
  <si>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</si>
  <si>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</si>
  <si>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</si>
  <si>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</si>
  <si>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</si>
  <si>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</si>
  <si>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</si>
  <si>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</si>
  <si>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</si>
  <si>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</si>
  <si>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</si>
  <si>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</si>
  <si>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</si>
  <si>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</si>
  <si>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</si>
  <si>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</si>
  <si>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</si>
  <si>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</si>
  <si>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</si>
  <si>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</si>
  <si>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</si>
  <si>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</si>
  <si>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</si>
  <si>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</si>
  <si>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</si>
  <si>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</si>
  <si>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</si>
  <si>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</si>
  <si>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</si>
  <si>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</si>
  <si>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</si>
  <si>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</si>
  <si>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</si>
  <si>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</si>
  <si>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</si>
  <si>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</si>
  <si>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</si>
  <si>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</si>
  <si>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</si>
  <si>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</si>
  <si>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</si>
  <si>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</si>
  <si>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</si>
  <si>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</si>
  <si>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</si>
  <si>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</si>
  <si>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</si>
  <si>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</si>
  <si>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</si>
  <si>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</si>
  <si>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</si>
  <si>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</si>
  <si>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</si>
  <si>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</si>
  <si>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</si>
  <si>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</si>
  <si>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</si>
  <si>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</si>
  <si>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</si>
  <si>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</si>
  <si>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</si>
  <si>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</si>
  <si>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</si>
  <si>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</si>
  <si>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</si>
  <si>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</si>
  <si>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</si>
  <si>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</si>
  <si>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</si>
  <si>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</si>
  <si>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</si>
  <si>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</si>
  <si>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</si>
  <si>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</si>
  <si>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</si>
  <si>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</si>
  <si>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</si>
  <si>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</si>
  <si>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</si>
  <si>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</si>
  <si>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</si>
  <si>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</si>
  <si>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</si>
  <si>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</si>
  <si>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</si>
  <si>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</si>
  <si>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</si>
  <si>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</si>
  <si>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</si>
  <si>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</si>
  <si>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</si>
  <si>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</si>
  <si>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</si>
  <si>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</si>
  <si>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</si>
  <si>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</si>
  <si>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</si>
  <si>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</si>
  <si>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</si>
  <si>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</si>
  <si>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</si>
  <si>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</si>
  <si>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</si>
  <si>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</si>
  <si>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</si>
  <si>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</si>
  <si>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</si>
  <si>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</si>
  <si>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</si>
  <si>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</si>
  <si>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</si>
  <si>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</si>
  <si>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</si>
  <si>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</si>
  <si>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</si>
  <si>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</si>
  <si>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</si>
  <si>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</si>
  <si>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</si>
  <si>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</si>
  <si>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</si>
  <si>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</si>
  <si>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</si>
  <si>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</si>
  <si>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</si>
  <si>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</si>
  <si>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</si>
  <si>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</si>
  <si>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</si>
  <si>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</si>
  <si>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</si>
  <si>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</si>
  <si>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</si>
  <si>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</si>
  <si>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</si>
  <si>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</si>
  <si>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</si>
  <si>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</si>
  <si>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</si>
  <si>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</si>
  <si>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</si>
  <si>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</si>
  <si>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</si>
  <si>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</si>
  <si>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</si>
  <si>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</si>
  <si>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</si>
  <si>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</si>
  <si>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</si>
  <si>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</si>
  <si>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</si>
  <si>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</si>
  <si>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</si>
  <si>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</si>
  <si>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</si>
  <si>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</si>
  <si>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</si>
  <si>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</si>
  <si>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</si>
  <si>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</si>
  <si>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</si>
  <si>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</si>
  <si>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</si>
  <si>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</si>
  <si>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</si>
  <si>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</si>
  <si>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</si>
  <si>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</si>
  <si>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</si>
  <si>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</si>
  <si>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</si>
  <si>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</si>
  <si>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</si>
  <si>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</si>
  <si>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</si>
  <si>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</si>
  <si>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</si>
  <si>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</si>
  <si>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</si>
  <si>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</si>
  <si>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</si>
  <si>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</si>
  <si>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</si>
  <si>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</si>
  <si>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</si>
  <si>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</si>
  <si>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</si>
  <si>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</si>
  <si>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</si>
  <si>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</si>
  <si>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</si>
  <si>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</si>
  <si>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</si>
  <si>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</si>
  <si>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</si>
  <si>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</si>
  <si>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</si>
  <si>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</si>
  <si>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</si>
  <si>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</si>
  <si>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</si>
  <si>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</si>
  <si>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</si>
  <si>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</si>
  <si>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</si>
  <si>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</si>
  <si>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</si>
  <si>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</si>
  <si>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</si>
  <si>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</si>
  <si>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</si>
  <si>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</si>
  <si>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</si>
  <si>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</si>
  <si>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</si>
  <si>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</si>
  <si>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</si>
  <si>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</si>
  <si>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</si>
  <si>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</si>
  <si>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</si>
  <si>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</si>
  <si>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</si>
  <si>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</si>
  <si>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</si>
  <si>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</si>
  <si>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</si>
  <si>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</si>
  <si>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</si>
  <si>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</si>
  <si>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</si>
  <si>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</si>
  <si>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</si>
  <si>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</si>
  <si>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</si>
  <si>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</si>
  <si>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</si>
  <si>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</si>
  <si>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</si>
  <si>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</si>
  <si>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</si>
  <si>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</si>
  <si>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</si>
  <si>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</si>
  <si>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</si>
  <si>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</si>
  <si>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</si>
  <si>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</si>
  <si>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</si>
  <si>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</si>
  <si>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</si>
  <si>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</si>
  <si>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</si>
  <si>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</si>
  <si>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</si>
  <si>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</si>
  <si>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</si>
  <si>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</si>
  <si>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</si>
  <si>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</si>
  <si>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</si>
  <si>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</si>
  <si>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</si>
  <si>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</si>
  <si>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</si>
  <si>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</si>
  <si>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</si>
  <si>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</si>
  <si>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</si>
  <si>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</si>
  <si>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</si>
  <si>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</si>
  <si>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</si>
  <si>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</si>
  <si>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</si>
  <si>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</si>
  <si>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</si>
  <si>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</si>
  <si>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</si>
  <si>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</si>
  <si>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</si>
  <si>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</si>
  <si>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</si>
  <si>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</si>
  <si>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</si>
  <si>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</si>
  <si>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</si>
  <si>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</si>
  <si>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</si>
  <si>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</si>
  <si>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</si>
  <si>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</si>
  <si>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</si>
  <si>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</si>
  <si>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</si>
  <si>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</si>
  <si>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</si>
  <si>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</si>
  <si>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</si>
  <si>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</si>
  <si>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</si>
  <si>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</si>
  <si>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</si>
  <si>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</si>
  <si>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</si>
  <si>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</si>
  <si>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</si>
  <si>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</si>
  <si>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</si>
  <si>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</si>
  <si>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</si>
  <si>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</si>
  <si>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</si>
  <si>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</si>
  <si>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</si>
  <si>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</si>
  <si>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</si>
  <si>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</si>
  <si>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</si>
  <si>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</si>
  <si>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</si>
  <si>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</si>
  <si>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</si>
  <si>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</si>
  <si>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</si>
  <si>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</si>
  <si>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</si>
  <si>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</si>
  <si>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</si>
  <si>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</si>
  <si>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</si>
  <si>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</si>
  <si>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</si>
  <si>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</si>
  <si>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</si>
  <si>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</si>
  <si>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</si>
  <si>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</si>
  <si>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</si>
  <si>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</si>
  <si>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</si>
  <si>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</si>
  <si>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</si>
  <si>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</si>
  <si>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</si>
  <si>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</si>
  <si>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</si>
  <si>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</si>
  <si>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</si>
  <si>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</si>
  <si>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</si>
  <si>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</si>
  <si>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</si>
  <si>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</si>
  <si>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</si>
  <si>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</si>
  <si>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</si>
  <si>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</si>
  <si>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</si>
  <si>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</si>
  <si>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</si>
  <si>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</si>
  <si>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</si>
  <si>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</si>
  <si>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</si>
  <si>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</si>
  <si>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</si>
  <si>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</si>
  <si>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</si>
  <si>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</si>
  <si>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</si>
  <si>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</si>
  <si>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</si>
  <si>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</si>
  <si>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</si>
  <si>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</si>
  <si>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</si>
  <si>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</si>
  <si>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</si>
  <si>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</si>
  <si>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</si>
  <si>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</si>
  <si>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</si>
  <si>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</si>
  <si>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</si>
  <si>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</si>
  <si>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</si>
  <si>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</si>
  <si>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</si>
  <si>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</si>
  <si>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</si>
  <si>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</si>
  <si>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</si>
  <si>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</si>
  <si>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</si>
  <si>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</si>
  <si>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</si>
  <si>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</si>
  <si>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</si>
  <si>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</si>
  <si>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</si>
  <si>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</si>
  <si>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</si>
  <si>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</si>
  <si>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</si>
  <si>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</si>
  <si>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</si>
  <si>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</si>
  <si>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</si>
  <si>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</si>
  <si>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</si>
  <si>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</si>
  <si>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</si>
  <si>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</si>
  <si>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</si>
  <si>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</si>
  <si>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</si>
  <si>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</si>
  <si>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</si>
  <si>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</si>
  <si>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</si>
  <si>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</si>
  <si>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</si>
  <si>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</si>
  <si>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</si>
  <si>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</si>
  <si>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</si>
  <si>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</si>
  <si>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</si>
  <si>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</si>
  <si>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</si>
  <si>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</si>
  <si>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</si>
  <si>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</si>
  <si>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</si>
  <si>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</si>
  <si>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</si>
  <si>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</si>
  <si>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</si>
  <si>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</si>
  <si>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</si>
  <si>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</si>
  <si>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</si>
  <si>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</si>
  <si>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</si>
  <si>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</si>
  <si>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</si>
  <si>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</si>
  <si>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</si>
  <si>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</si>
  <si>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</si>
  <si>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</si>
  <si>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</si>
  <si>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</si>
  <si>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</si>
  <si>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</si>
  <si>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</si>
  <si>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</si>
  <si>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</si>
  <si>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</si>
  <si>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</si>
  <si>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</si>
  <si>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</si>
  <si>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</si>
  <si>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</si>
  <si>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</si>
  <si>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</si>
  <si>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</si>
  <si>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</si>
  <si>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</si>
  <si>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</si>
  <si>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</si>
  <si>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</si>
  <si>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</si>
  <si>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</si>
  <si>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</si>
  <si>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</si>
  <si>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</si>
  <si>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</si>
  <si>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</si>
  <si>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</si>
  <si>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</si>
  <si>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</si>
  <si>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</si>
  <si>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</si>
  <si>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</si>
  <si>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</si>
  <si>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</si>
  <si>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</si>
  <si>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</si>
  <si>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</si>
  <si>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</si>
  <si>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</si>
  <si>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</si>
  <si>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</si>
  <si>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</si>
  <si>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</si>
  <si>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</si>
  <si>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</si>
  <si>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</si>
  <si>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</si>
  <si>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</si>
  <si>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</si>
  <si>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</si>
  <si>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</si>
  <si>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</si>
  <si>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</si>
  <si>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</si>
  <si>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</si>
  <si>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</si>
  <si>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</si>
  <si>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</si>
  <si>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</si>
  <si>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</si>
  <si>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</si>
  <si>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</si>
  <si>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</si>
  <si>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</si>
  <si>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</si>
  <si>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</si>
  <si>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</si>
  <si>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</si>
  <si>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</si>
  <si>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</si>
  <si>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</si>
  <si>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</si>
  <si>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</si>
  <si>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</si>
  <si>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</si>
  <si>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</si>
  <si>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</si>
  <si>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</si>
  <si>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</si>
  <si>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</si>
  <si>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</si>
  <si>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</si>
  <si>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</si>
  <si>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</si>
  <si>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</si>
  <si>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</si>
  <si>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</si>
  <si>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</si>
  <si>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</si>
  <si>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</si>
  <si>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</si>
  <si>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</si>
  <si>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</si>
  <si>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</si>
  <si>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</si>
  <si>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</si>
  <si>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</si>
  <si>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</si>
  <si>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</si>
  <si>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</si>
  <si>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</si>
  <si>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</si>
  <si>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</si>
  <si>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</si>
  <si>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</si>
  <si>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</si>
  <si>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</si>
  <si>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</si>
  <si>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</si>
  <si>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</si>
  <si>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</si>
  <si>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</si>
  <si>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</si>
  <si>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</si>
  <si>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</si>
  <si>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</si>
  <si>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</si>
  <si>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</si>
  <si>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</si>
  <si>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</si>
  <si>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</si>
  <si>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</si>
  <si>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</si>
  <si>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</si>
  <si>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</si>
  <si>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</si>
  <si>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</si>
  <si>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</si>
  <si>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</si>
  <si>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</si>
  <si>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</si>
  <si>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</si>
  <si>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</si>
  <si>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</si>
  <si>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</si>
  <si>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</si>
  <si>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</si>
  <si>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</si>
  <si>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</si>
  <si>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</si>
  <si>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</si>
  <si>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</si>
  <si>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</si>
  <si>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</si>
  <si>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</si>
  <si>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</si>
  <si>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</si>
  <si>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</si>
  <si>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</si>
  <si>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</si>
  <si>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</si>
  <si>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</si>
  <si>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</si>
  <si>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</si>
  <si>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</si>
  <si>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</si>
  <si>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</si>
  <si>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</si>
  <si>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</si>
  <si>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</si>
  <si>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</si>
  <si>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</si>
  <si>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</si>
  <si>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</si>
  <si>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</si>
  <si>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</si>
  <si>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</si>
  <si>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</si>
  <si>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</si>
  <si>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</si>
  <si>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</si>
  <si>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</si>
  <si>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</si>
  <si>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</si>
  <si>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</si>
  <si>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</si>
  <si>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</si>
  <si>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</si>
  <si>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</si>
  <si>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</si>
  <si>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</si>
  <si>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</si>
  <si>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</si>
  <si>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</si>
  <si>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</si>
  <si>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</si>
  <si>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</si>
  <si>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</si>
  <si>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</si>
  <si>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</si>
  <si>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</si>
  <si>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</si>
  <si>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</si>
  <si>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</si>
  <si>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</si>
  <si>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</si>
  <si>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</si>
  <si>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</si>
  <si>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</si>
  <si>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</si>
  <si>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</si>
  <si>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</si>
  <si>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</si>
  <si>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</si>
  <si>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</si>
  <si>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</si>
  <si>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</si>
  <si>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</si>
  <si>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</si>
  <si>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</si>
  <si>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</si>
  <si>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</si>
  <si>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</si>
  <si>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</si>
  <si>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</si>
  <si>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</si>
  <si>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</si>
  <si>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</si>
  <si>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</si>
  <si>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</si>
  <si>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</si>
  <si>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</si>
  <si>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</si>
  <si>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</si>
  <si>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</si>
  <si>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</si>
  <si>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</si>
  <si>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</si>
  <si>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</si>
  <si>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</si>
  <si>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</si>
  <si>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</si>
  <si>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</si>
  <si>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</si>
  <si>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</si>
  <si>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</si>
  <si>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</si>
  <si>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</si>
  <si>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</si>
  <si>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</si>
  <si>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</si>
  <si>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</si>
  <si>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</si>
  <si>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</si>
  <si>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</si>
  <si>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</si>
  <si>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</si>
  <si>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</si>
  <si>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</si>
  <si>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</si>
  <si>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</si>
  <si>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</si>
  <si>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</si>
  <si>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</si>
  <si>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</si>
  <si>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</si>
  <si>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</si>
  <si>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</si>
  <si>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</si>
  <si>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</si>
  <si>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</si>
  <si>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</si>
  <si>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</si>
  <si>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</si>
  <si>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</si>
  <si>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</si>
  <si>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</si>
  <si>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</si>
  <si>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</si>
  <si>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</si>
  <si>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</si>
  <si>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</si>
  <si>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</si>
  <si>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</si>
  <si>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</si>
  <si>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</si>
  <si>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</si>
  <si>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</si>
  <si>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</si>
  <si>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</si>
  <si>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</si>
  <si>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</si>
  <si>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</si>
  <si>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</si>
  <si>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</si>
  <si>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</si>
  <si>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</si>
  <si>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</si>
  <si>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</si>
  <si>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</si>
  <si>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</si>
  <si>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</si>
  <si>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</si>
  <si>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</si>
  <si>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</si>
  <si>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</si>
  <si>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</si>
  <si>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</si>
  <si>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</si>
  <si>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</si>
  <si>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</si>
  <si>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</si>
  <si>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</si>
  <si>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</si>
  <si>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</si>
  <si>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</si>
  <si>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</si>
  <si>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</si>
  <si>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</si>
  <si>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</si>
  <si>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</si>
  <si>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</si>
  <si>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</si>
  <si>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</si>
  <si>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</si>
  <si>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</si>
  <si>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</si>
  <si>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</si>
  <si>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</si>
  <si>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</si>
  <si>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</si>
  <si>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</si>
  <si>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</si>
  <si>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</si>
  <si>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</si>
  <si>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</si>
  <si>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</si>
  <si>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</si>
  <si>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</si>
  <si>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</si>
  <si>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</si>
  <si>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</si>
  <si>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</si>
  <si>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</si>
  <si>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</si>
  <si>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</si>
  <si>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</si>
  <si>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</si>
  <si>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</si>
  <si>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</si>
  <si>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</si>
  <si>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</si>
  <si>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</si>
  <si>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</si>
  <si>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</si>
  <si>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</si>
  <si>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</si>
  <si>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</si>
  <si>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</si>
  <si>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</si>
  <si>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</si>
  <si>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</si>
  <si>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</si>
  <si>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</si>
  <si>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</si>
  <si>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</si>
  <si>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</si>
  <si>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</si>
  <si>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</si>
  <si>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</si>
  <si>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</si>
  <si>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</si>
  <si>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</si>
  <si>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</si>
  <si>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</si>
  <si>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</si>
  <si>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</si>
  <si>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</si>
  <si>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</si>
  <si>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</si>
  <si>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</si>
  <si>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</si>
  <si>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</si>
  <si>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</si>
  <si>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</si>
  <si>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</si>
  <si>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</si>
  <si>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</si>
  <si>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</si>
  <si>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</si>
  <si>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</si>
  <si>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</si>
  <si>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</si>
  <si>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</si>
  <si>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</si>
  <si>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</si>
  <si>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</si>
  <si>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</si>
  <si>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</si>
  <si>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</si>
  <si>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</si>
  <si>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</si>
  <si>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</si>
  <si>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</si>
  <si>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</si>
  <si>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</si>
  <si>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</si>
  <si>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</si>
  <si>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</si>
  <si>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</si>
  <si>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</si>
  <si>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</si>
  <si>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</si>
  <si>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</si>
  <si>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</si>
  <si>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</si>
  <si>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</si>
  <si>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</si>
  <si>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</si>
  <si>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</si>
  <si>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</si>
  <si>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</si>
  <si>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</si>
  <si>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</si>
  <si>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</si>
  <si>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</si>
  <si>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</si>
  <si>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</si>
  <si>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</si>
  <si>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</si>
  <si>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</si>
  <si>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</si>
  <si>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</si>
  <si>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</si>
  <si>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</si>
  <si>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</si>
  <si>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</si>
  <si>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</si>
  <si>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</si>
  <si>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</si>
  <si>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</si>
  <si>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</si>
  <si>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</si>
  <si>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</si>
  <si>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</si>
  <si>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</si>
  <si>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</si>
  <si>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</si>
  <si>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</si>
  <si>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</si>
  <si>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</si>
  <si>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</si>
  <si>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</si>
  <si>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</si>
  <si>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</si>
  <si>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</si>
  <si>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</si>
  <si>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</si>
  <si>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</si>
  <si>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</si>
  <si>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</si>
  <si>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</si>
  <si>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</si>
  <si>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</si>
  <si>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</si>
  <si>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</si>
  <si>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</si>
  <si>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</si>
  <si>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</si>
  <si>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</si>
  <si>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</si>
  <si>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</si>
  <si>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</si>
  <si>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</si>
  <si>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</si>
  <si>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</si>
  <si>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</si>
  <si>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</si>
  <si>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</si>
  <si>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</si>
  <si>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</si>
  <si>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</si>
  <si>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</si>
  <si>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</si>
  <si>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</si>
  <si>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</si>
  <si>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</si>
  <si>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</si>
  <si>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</si>
  <si>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</si>
  <si>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</si>
  <si>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</si>
  <si>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</si>
  <si>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</si>
  <si>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</si>
  <si>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</si>
  <si>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</si>
  <si>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</si>
  <si>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</si>
  <si>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</si>
  <si>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</si>
  <si>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</si>
  <si>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</si>
  <si>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</si>
  <si>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</si>
  <si>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</si>
  <si>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</si>
  <si>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</si>
  <si>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</si>
  <si>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</si>
  <si>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</si>
  <si>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</si>
  <si>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</si>
  <si>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</si>
  <si>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</si>
  <si>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</si>
  <si>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</si>
  <si>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</si>
  <si>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</si>
  <si>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</si>
  <si>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</si>
  <si>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</si>
  <si>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</si>
  <si>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</si>
  <si>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</si>
  <si>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</si>
  <si>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</si>
  <si>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</si>
  <si>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</si>
  <si>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</si>
  <si>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</si>
  <si>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</si>
  <si>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</si>
  <si>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</si>
  <si>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</si>
  <si>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</si>
  <si>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</si>
  <si>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</si>
  <si>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</si>
  <si>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</si>
  <si>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</si>
  <si>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</si>
  <si>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</si>
  <si>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</si>
  <si>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</si>
  <si>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</si>
  <si>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</si>
  <si>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</si>
  <si>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</si>
  <si>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</si>
  <si>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</si>
  <si>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</si>
  <si>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</si>
  <si>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</si>
  <si>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</si>
  <si>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</si>
  <si>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</si>
  <si>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</si>
  <si>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</si>
  <si>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</si>
  <si>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</si>
  <si>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</si>
  <si>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</si>
  <si>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</si>
  <si>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</si>
  <si>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</si>
  <si>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</si>
  <si>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</si>
  <si>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</si>
  <si>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</si>
  <si>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</si>
  <si>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</si>
  <si>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</si>
  <si>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</si>
  <si>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</si>
  <si>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</si>
  <si>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</si>
  <si>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</si>
  <si>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</si>
  <si>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</si>
  <si>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</si>
  <si>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</si>
  <si>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</si>
  <si>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</si>
  <si>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</si>
  <si>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</si>
  <si>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</si>
  <si>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</si>
  <si>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</si>
  <si>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</si>
  <si>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</si>
  <si>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</si>
  <si>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</si>
  <si>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</si>
  <si>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</si>
  <si>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</si>
  <si>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</si>
  <si>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</si>
  <si>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</si>
  <si>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</si>
  <si>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</si>
  <si>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</si>
  <si>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</si>
  <si>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</si>
  <si>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</si>
  <si>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</si>
  <si>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</si>
  <si>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</si>
  <si>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</si>
  <si>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</si>
  <si>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</si>
  <si>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</si>
  <si>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</si>
  <si>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</si>
  <si>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</si>
  <si>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</si>
  <si>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</si>
  <si>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</si>
  <si>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</si>
  <si>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</si>
  <si>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</si>
  <si>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</si>
  <si>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</si>
  <si>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</si>
  <si>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</si>
  <si>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</si>
  <si>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</si>
  <si>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</si>
  <si>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</si>
  <si>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</si>
  <si>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</si>
  <si>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</si>
  <si>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</si>
  <si>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</si>
  <si>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</si>
  <si>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</si>
  <si>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</si>
  <si>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</si>
  <si>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</si>
  <si>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</si>
  <si>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</si>
  <si>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</si>
  <si>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</si>
  <si>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</si>
  <si>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</si>
  <si>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</si>
  <si>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</si>
  <si>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</si>
  <si>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</si>
  <si>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</si>
  <si>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</si>
  <si>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</si>
  <si>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</si>
  <si>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</si>
  <si>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</si>
  <si>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</si>
  <si>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</si>
  <si>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</si>
  <si>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</si>
  <si>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</si>
  <si>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</si>
  <si>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</si>
  <si>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</si>
  <si>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</si>
  <si>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</si>
  <si>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</si>
  <si>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</si>
  <si>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</si>
  <si>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</si>
  <si>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</si>
  <si>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</si>
  <si>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</si>
  <si>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</si>
  <si>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</si>
  <si>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</si>
  <si>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</si>
  <si>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</si>
  <si>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</si>
  <si>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</si>
  <si>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</si>
  <si>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</si>
  <si>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</si>
  <si>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</si>
  <si>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</si>
  <si>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</si>
  <si>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</si>
  <si>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</si>
  <si>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</si>
  <si>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</si>
  <si>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</si>
  <si>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</si>
  <si>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</si>
  <si>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</si>
  <si>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</si>
  <si>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</si>
  <si>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</si>
  <si>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</si>
  <si>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</si>
  <si>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</si>
  <si>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</si>
  <si>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</si>
  <si>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</si>
  <si>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</si>
  <si>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</si>
  <si>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</si>
  <si>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</si>
  <si>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</si>
  <si>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</si>
  <si>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</si>
  <si>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</si>
  <si>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</si>
  <si>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</si>
  <si>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</si>
  <si>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</si>
  <si>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</si>
  <si>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</si>
  <si>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</si>
  <si>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</si>
  <si>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</si>
  <si>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</si>
  <si>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</si>
  <si>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</si>
  <si>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</si>
  <si>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</si>
  <si>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</si>
  <si>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</si>
  <si>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</si>
  <si>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</si>
  <si>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</si>
  <si>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</si>
  <si>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</si>
  <si>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</si>
  <si>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</si>
  <si>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</si>
  <si>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</si>
  <si>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</si>
  <si>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</si>
  <si>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</si>
  <si>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</si>
  <si>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</si>
  <si>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</si>
  <si>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</si>
  <si>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</si>
  <si>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</si>
  <si>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</si>
  <si>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</si>
  <si>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</si>
  <si>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</si>
  <si>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</si>
  <si>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</si>
  <si>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</si>
  <si>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</si>
  <si>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</si>
  <si>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</si>
  <si>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</si>
  <si>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</si>
  <si>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</si>
  <si>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</si>
  <si>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</si>
  <si>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</si>
  <si>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</si>
  <si>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</si>
  <si>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</si>
  <si>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</si>
  <si>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</si>
  <si>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</si>
  <si>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</si>
  <si>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</si>
  <si>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</si>
  <si>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</si>
  <si>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</si>
  <si>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</si>
  <si>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</si>
  <si>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</si>
  <si>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</si>
  <si>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</si>
  <si>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</si>
  <si>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</si>
  <si>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</si>
  <si>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</si>
  <si>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</si>
  <si>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</si>
  <si>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</si>
  <si>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</si>
  <si>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</si>
  <si>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</si>
  <si>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</si>
  <si>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</si>
  <si>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</si>
  <si>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</si>
  <si>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</si>
  <si>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</si>
  <si>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</si>
  <si>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</si>
  <si>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</si>
  <si>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</si>
  <si>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</si>
  <si>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</si>
  <si>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</si>
  <si>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</si>
  <si>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</si>
  <si>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</si>
  <si>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</si>
  <si>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</si>
  <si>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</si>
  <si>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</si>
  <si>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</si>
  <si>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</si>
  <si>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</si>
  <si>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</si>
  <si>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</si>
  <si>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</si>
  <si>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</si>
  <si>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</si>
  <si>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</si>
  <si>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</si>
  <si>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</si>
  <si>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</si>
  <si>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</si>
  <si>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</si>
  <si>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</si>
  <si>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</si>
  <si>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</si>
  <si>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</si>
  <si>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</si>
  <si>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</si>
  <si>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</si>
  <si>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</si>
  <si>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</si>
  <si>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</si>
  <si>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</si>
  <si>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</si>
  <si>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</si>
  <si>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</si>
  <si>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</si>
  <si>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</si>
  <si>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</si>
  <si>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</si>
  <si>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</si>
  <si>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</si>
  <si>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</si>
  <si>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</si>
  <si>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</si>
  <si>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</si>
  <si>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</si>
  <si>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</si>
  <si>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</si>
  <si>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</si>
  <si>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</si>
  <si>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</si>
  <si>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</si>
  <si>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</si>
  <si>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</si>
  <si>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</si>
  <si>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</si>
  <si>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</si>
  <si>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</si>
  <si>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</si>
  <si>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</si>
  <si>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</si>
  <si>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</si>
  <si>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</si>
  <si>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</si>
  <si>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</si>
  <si>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</si>
  <si>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</si>
  <si>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</si>
  <si>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</si>
  <si>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</si>
  <si>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</si>
  <si>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</si>
  <si>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</si>
  <si>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</si>
  <si>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</si>
  <si>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</si>
  <si>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</si>
  <si>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</si>
  <si>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</si>
  <si>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</si>
  <si>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</si>
  <si>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</si>
  <si>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</si>
  <si>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</si>
  <si>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</si>
  <si>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</si>
  <si>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</si>
  <si>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</si>
  <si>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</si>
  <si>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</si>
  <si>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</si>
  <si>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</si>
  <si>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</si>
  <si>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</si>
  <si>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</si>
  <si>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</si>
  <si>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</si>
  <si>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</si>
  <si>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</si>
  <si>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</si>
  <si>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</si>
  <si>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</si>
  <si>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</si>
  <si>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</si>
  <si>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</si>
  <si>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</si>
  <si>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</si>
  <si>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</si>
  <si>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</si>
  <si>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</si>
  <si>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</si>
  <si>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</si>
  <si>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</si>
  <si>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</si>
  <si>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</si>
  <si>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</si>
  <si>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</si>
  <si>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</si>
  <si>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</si>
  <si>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</si>
  <si>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</si>
  <si>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</si>
  <si>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</si>
  <si>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</si>
  <si>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</si>
  <si>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</si>
  <si>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</si>
  <si>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</si>
  <si>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</si>
  <si>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</si>
  <si>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</si>
  <si>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</si>
  <si>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</si>
  <si>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</si>
  <si>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</si>
  <si>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</si>
  <si>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</si>
  <si>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</si>
  <si>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</si>
  <si>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</si>
  <si>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</si>
  <si>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</si>
  <si>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</si>
  <si>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</si>
  <si>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</si>
  <si>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</si>
  <si>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</si>
  <si>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</si>
  <si>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</si>
  <si>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</si>
  <si>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</si>
  <si>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</si>
  <si>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</si>
  <si>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</si>
  <si>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</si>
  <si>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</si>
  <si>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</si>
  <si>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</si>
  <si>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</si>
  <si>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</si>
  <si>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</si>
  <si>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</si>
  <si>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</si>
  <si>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</si>
  <si>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</si>
  <si>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</si>
  <si>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</si>
  <si>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</si>
  <si>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</si>
  <si>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</si>
  <si>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</si>
  <si>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</si>
  <si>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</si>
  <si>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</si>
  <si>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</si>
  <si>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</si>
  <si>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</si>
  <si>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</si>
  <si>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</si>
  <si>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</si>
  <si>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</si>
  <si>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</si>
  <si>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</si>
  <si>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</si>
  <si>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</si>
  <si>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</si>
  <si>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</si>
  <si>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</si>
  <si>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</si>
  <si>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</si>
  <si>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</si>
  <si>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</si>
  <si>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</si>
  <si>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</si>
  <si>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</si>
  <si>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</si>
  <si>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</si>
  <si>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</si>
  <si>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</si>
  <si>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</si>
  <si>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</si>
  <si>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</si>
  <si>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</si>
  <si>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</si>
  <si>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</si>
  <si>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</si>
  <si>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</si>
  <si>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</si>
  <si>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</si>
  <si>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</si>
  <si>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</si>
  <si>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</si>
  <si>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</si>
  <si>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</si>
  <si>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</si>
  <si>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</si>
  <si>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</si>
  <si>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</si>
  <si>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</si>
  <si>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</si>
  <si>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</si>
  <si>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</si>
  <si>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</si>
  <si>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</si>
  <si>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</si>
  <si>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</si>
  <si>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</si>
  <si>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</si>
  <si>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</si>
  <si>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</si>
  <si>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</si>
  <si>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</si>
  <si>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</si>
  <si>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</si>
  <si>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</si>
  <si>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</si>
  <si>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</si>
  <si>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</si>
  <si>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</si>
  <si>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</si>
  <si>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</si>
  <si>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</si>
  <si>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</si>
  <si>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</si>
  <si>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</si>
  <si>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</si>
  <si>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</si>
  <si>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</si>
  <si>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</si>
  <si>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</si>
  <si>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</si>
  <si>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</si>
  <si>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</si>
  <si>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</si>
  <si>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</si>
  <si>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</si>
  <si>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</si>
  <si>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</si>
  <si>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</si>
  <si>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</si>
  <si>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</si>
  <si>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</si>
  <si>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</si>
  <si>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</si>
  <si>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</si>
  <si>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</si>
  <si>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</si>
  <si>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</si>
  <si>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</si>
  <si>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</si>
  <si>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</si>
  <si>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</si>
  <si>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</si>
  <si>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</si>
  <si>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</si>
  <si>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</si>
  <si>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</si>
  <si>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</si>
  <si>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</si>
  <si>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</si>
  <si>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</si>
  <si>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</si>
  <si>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</si>
  <si>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</si>
  <si>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</si>
  <si>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</si>
  <si>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</si>
  <si>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</si>
  <si>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</si>
  <si>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</si>
  <si>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</si>
  <si>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</si>
  <si>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</si>
  <si>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</si>
  <si>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</si>
  <si>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</si>
  <si>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</si>
  <si>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</si>
  <si>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</si>
  <si>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</si>
  <si>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</si>
  <si>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</si>
  <si>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</si>
  <si>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</si>
  <si>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</si>
  <si>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</si>
  <si>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</si>
  <si>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</si>
  <si>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</si>
  <si>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</si>
  <si>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</si>
  <si>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</si>
  <si>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</si>
  <si>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</si>
  <si>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</si>
  <si>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</si>
  <si>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</si>
  <si>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</si>
  <si>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</si>
  <si>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</si>
  <si>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</si>
  <si>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</si>
  <si>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</si>
  <si>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</si>
  <si>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</si>
  <si>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</si>
  <si>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</si>
  <si>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</si>
  <si>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</si>
  <si>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</si>
  <si>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</si>
  <si>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</si>
  <si>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</si>
  <si>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</si>
  <si>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</si>
  <si>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</si>
  <si>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</si>
  <si>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</si>
  <si>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</si>
  <si>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</si>
  <si>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</si>
  <si>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</si>
  <si>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</si>
  <si>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</si>
  <si>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</si>
  <si>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</si>
  <si>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</si>
  <si>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</si>
  <si>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</si>
  <si>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</si>
  <si>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</si>
  <si>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</si>
  <si>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</si>
  <si>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</si>
  <si>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</si>
  <si>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</si>
  <si>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</si>
  <si>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</si>
  <si>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</si>
  <si>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</si>
  <si>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</si>
  <si>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</si>
  <si>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</si>
  <si>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</si>
  <si>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</si>
  <si>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</si>
  <si>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</si>
  <si>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</si>
  <si>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</si>
  <si>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</si>
  <si>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</si>
  <si>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</si>
  <si>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</si>
  <si>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</si>
  <si>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</si>
  <si>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</si>
  <si>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</si>
  <si>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</si>
  <si>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</si>
  <si>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</si>
  <si>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</si>
  <si>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</si>
  <si>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</si>
  <si>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</si>
  <si>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</si>
  <si>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</si>
  <si>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</si>
  <si>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</si>
  <si>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</si>
  <si>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</si>
  <si>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</si>
  <si>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</si>
  <si>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</si>
  <si>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</si>
  <si>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</si>
  <si>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</si>
  <si>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</si>
  <si>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</si>
  <si>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</si>
  <si>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</si>
  <si>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</si>
  <si>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</si>
  <si>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</si>
  <si>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</si>
  <si>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</si>
  <si>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</si>
  <si>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</si>
  <si>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</si>
  <si>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</si>
  <si>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</si>
  <si>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</si>
  <si>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</si>
  <si>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</si>
  <si>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</si>
  <si>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</si>
  <si>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</si>
  <si>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</si>
  <si>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</si>
  <si>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</si>
  <si>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</si>
  <si>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</si>
  <si>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</si>
  <si>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</si>
  <si>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</si>
  <si>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</si>
  <si>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</si>
  <si>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</si>
  <si>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</si>
  <si>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</si>
  <si>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</si>
  <si>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</si>
  <si>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</si>
  <si>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</si>
  <si>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</si>
  <si>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</si>
  <si>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</si>
  <si>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</si>
  <si>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</si>
  <si>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</si>
  <si>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</si>
  <si>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</si>
  <si>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</si>
  <si>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</si>
  <si>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</si>
  <si>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</si>
  <si>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</si>
  <si>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</si>
  <si>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</si>
  <si>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</si>
  <si>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</si>
  <si>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</si>
  <si>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</si>
  <si>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</si>
  <si>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</si>
  <si>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</si>
  <si>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</si>
  <si>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</si>
  <si>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</si>
  <si>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</si>
  <si>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</si>
  <si>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</si>
  <si>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</si>
  <si>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</si>
  <si>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</si>
  <si>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</si>
  <si>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</si>
  <si>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</si>
  <si>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</si>
  <si>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</si>
  <si>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</si>
  <si>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</si>
  <si>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</si>
  <si>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</si>
  <si>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</si>
  <si>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</si>
  <si>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</si>
  <si>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</si>
  <si>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</si>
  <si>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</si>
  <si>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</si>
  <si>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</si>
  <si>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</si>
  <si>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</si>
  <si>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</si>
  <si>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</si>
  <si>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</si>
  <si>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</si>
  <si>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</si>
  <si>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</si>
  <si>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</si>
  <si>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</si>
  <si>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</si>
  <si>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</si>
  <si>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</si>
  <si>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</si>
  <si>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</si>
  <si>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</si>
  <si>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</si>
  <si>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</si>
  <si>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</si>
  <si>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</si>
  <si>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</si>
  <si>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</si>
  <si>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</si>
  <si>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</si>
  <si>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</si>
  <si>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</si>
  <si>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</si>
  <si>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</si>
  <si>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</si>
  <si>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</si>
  <si>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</si>
  <si>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</si>
  <si>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</si>
  <si>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</si>
  <si>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</si>
  <si>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</si>
  <si>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</si>
  <si>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</si>
  <si>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</si>
  <si>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</si>
  <si>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</si>
  <si>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</si>
  <si>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</si>
  <si>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</si>
  <si>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</si>
  <si>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</si>
  <si>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</si>
  <si>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</si>
  <si>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</si>
  <si>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</si>
  <si>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</si>
  <si>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</si>
  <si>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</si>
  <si>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</si>
  <si>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</si>
  <si>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</si>
  <si>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</si>
  <si>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</si>
  <si>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</si>
  <si>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</si>
  <si>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</si>
  <si>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</si>
  <si>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</si>
  <si>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</si>
  <si>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</si>
  <si>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</si>
  <si>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</si>
  <si>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</si>
  <si>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</si>
  <si>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</si>
  <si>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</si>
  <si>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</si>
  <si>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</si>
  <si>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</si>
  <si>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</si>
  <si>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</si>
  <si>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</si>
  <si>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</si>
  <si>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</si>
  <si>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</si>
  <si>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</si>
  <si>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</si>
  <si>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</si>
  <si>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</si>
  <si>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</si>
  <si>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</si>
  <si>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</si>
  <si>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</si>
  <si>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</si>
  <si>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</si>
  <si>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</si>
  <si>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</si>
  <si>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</si>
  <si>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</si>
  <si>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</si>
  <si>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</si>
  <si>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</si>
  <si>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</si>
  <si>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</si>
  <si>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</si>
  <si>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</si>
  <si>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</si>
  <si>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</si>
  <si>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</si>
  <si>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</si>
  <si>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</si>
  <si>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</si>
  <si>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</si>
  <si>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</si>
  <si>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</si>
  <si>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</si>
  <si>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</si>
  <si>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</si>
  <si>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</si>
  <si>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</si>
  <si>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</si>
  <si>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</si>
  <si>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</si>
  <si>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</si>
  <si>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</si>
  <si>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</si>
  <si>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</si>
  <si>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</si>
  <si>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</si>
  <si>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</si>
  <si>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</si>
  <si>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</si>
  <si>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</si>
  <si>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</si>
  <si>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</si>
  <si>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</si>
  <si>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</si>
  <si>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</si>
  <si>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</si>
  <si>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</si>
  <si>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</si>
  <si>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</si>
  <si>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</si>
  <si>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</si>
  <si>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</si>
  <si>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</si>
  <si>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</si>
  <si>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</si>
  <si>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</si>
  <si>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</si>
  <si>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</si>
  <si>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</si>
  <si>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</si>
  <si>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</si>
  <si>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</si>
  <si>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</si>
  <si>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</si>
  <si>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</si>
  <si>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</si>
  <si>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</si>
  <si>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</si>
  <si>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</si>
  <si>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</si>
  <si>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</si>
  <si>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</si>
  <si>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</si>
  <si>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</si>
  <si>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</si>
  <si>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</si>
  <si>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</si>
  <si>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</si>
  <si>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</si>
  <si>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</si>
  <si>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</si>
  <si>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</si>
  <si>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</si>
  <si>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</si>
  <si>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</si>
  <si>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</si>
  <si>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</si>
  <si>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</si>
  <si>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</si>
  <si>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</si>
  <si>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</si>
  <si>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</si>
  <si>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</si>
  <si>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</si>
  <si>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</si>
  <si>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</si>
  <si>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</si>
  <si>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</si>
  <si>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</si>
  <si>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</si>
  <si>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</si>
  <si>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</si>
  <si>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</si>
  <si>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</si>
  <si>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</si>
  <si>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</si>
  <si>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</si>
  <si>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</si>
  <si>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</si>
  <si>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</si>
  <si>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</si>
  <si>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</si>
  <si>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</si>
  <si>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</si>
  <si>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</si>
  <si>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</si>
  <si>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</si>
  <si>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</si>
  <si>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</si>
  <si>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</si>
  <si>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</si>
  <si>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</si>
  <si>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</si>
  <si>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</si>
  <si>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</si>
  <si>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</si>
  <si>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</si>
  <si>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</si>
  <si>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</si>
  <si>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</si>
  <si>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</si>
  <si>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</si>
  <si>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</si>
  <si>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</si>
  <si>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</si>
  <si>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</si>
  <si>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</si>
  <si>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</si>
  <si>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</si>
  <si>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</si>
  <si>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</si>
  <si>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</si>
  <si>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</si>
  <si>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</si>
  <si>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</si>
  <si>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</si>
  <si>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</si>
  <si>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</si>
  <si>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</si>
  <si>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</si>
  <si>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</si>
  <si>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</si>
  <si>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</si>
  <si>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</si>
  <si>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</si>
  <si>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</si>
  <si>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</si>
  <si>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</si>
  <si>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</si>
  <si>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</si>
  <si>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</si>
  <si>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</si>
  <si>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</si>
  <si>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</si>
  <si>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</si>
  <si>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</si>
  <si>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</si>
  <si>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</si>
  <si>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</si>
  <si>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</si>
  <si>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</si>
  <si>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</si>
  <si>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</si>
  <si>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</si>
  <si>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</si>
  <si>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</si>
  <si>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</si>
  <si>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</si>
  <si>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</si>
  <si>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</si>
  <si>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</si>
  <si>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</si>
  <si>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</si>
  <si>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</si>
  <si>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</si>
  <si>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</si>
  <si>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</si>
  <si>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</si>
  <si>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</si>
  <si>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</si>
  <si>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</si>
  <si>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</si>
  <si>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</si>
  <si>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</si>
  <si>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</si>
  <si>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</si>
  <si>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</si>
  <si>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</si>
  <si>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</si>
  <si>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</si>
  <si>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</si>
  <si>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</si>
  <si>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</si>
  <si>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</si>
  <si>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</si>
  <si>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</si>
  <si>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</si>
  <si>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</si>
  <si>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</si>
  <si>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</si>
  <si>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</si>
  <si>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</si>
  <si>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</si>
  <si>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</si>
  <si>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</si>
  <si>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</si>
  <si>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</si>
  <si>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</si>
  <si>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</si>
  <si>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</si>
  <si>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</si>
  <si>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</si>
  <si>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</si>
  <si>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</si>
  <si>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</si>
  <si>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</si>
  <si>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</si>
  <si>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</si>
  <si>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</si>
  <si>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</si>
  <si>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</si>
  <si>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</si>
  <si>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</si>
  <si>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</si>
  <si>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</si>
  <si>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</si>
  <si>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</si>
  <si>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</si>
  <si>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</si>
  <si>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</si>
  <si>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</si>
  <si>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</si>
  <si>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</si>
  <si>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</si>
  <si>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</si>
  <si>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</si>
  <si>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</si>
  <si>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</si>
  <si>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</si>
  <si>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</si>
  <si>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</si>
  <si>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</si>
  <si>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</si>
  <si>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</si>
  <si>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</si>
  <si>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</si>
  <si>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</si>
  <si>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</si>
  <si>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</si>
  <si>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</si>
  <si>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</si>
  <si>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</si>
  <si>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</si>
  <si>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</si>
  <si>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</si>
  <si>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</si>
  <si>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</si>
  <si>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</si>
  <si>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</si>
  <si>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</si>
  <si>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</si>
  <si>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</si>
  <si>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</si>
  <si>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</si>
  <si>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</si>
  <si>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</si>
  <si>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</si>
  <si>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</si>
  <si>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</si>
  <si>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</si>
  <si>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</si>
  <si>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</si>
  <si>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</si>
  <si>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</si>
  <si>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</si>
  <si>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</si>
  <si>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</si>
  <si>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</si>
  <si>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</si>
  <si>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</si>
  <si>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</si>
  <si>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</si>
  <si>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</si>
  <si>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</si>
  <si>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</si>
  <si>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</si>
  <si>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</si>
  <si>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</si>
  <si>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</si>
  <si>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</si>
  <si>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</si>
  <si>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</si>
  <si>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</si>
  <si>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</si>
  <si>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</si>
  <si>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</si>
  <si>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</si>
  <si>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</si>
  <si>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</si>
  <si>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</si>
  <si>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</si>
  <si>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</si>
  <si>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</si>
  <si>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</si>
  <si>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</si>
  <si>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</si>
  <si>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</si>
  <si>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</si>
  <si>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</si>
  <si>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</si>
  <si>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</si>
  <si>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</si>
  <si>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</si>
  <si>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</si>
  <si>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</si>
  <si>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</si>
  <si>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</si>
  <si>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</si>
  <si>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</si>
  <si>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</si>
  <si>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</si>
  <si>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</si>
  <si>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</si>
  <si>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</si>
  <si>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</si>
  <si>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</si>
  <si>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</si>
  <si>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</si>
  <si>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</si>
  <si>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</si>
  <si>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</si>
  <si>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</si>
  <si>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</si>
  <si>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</si>
  <si>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</si>
  <si>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</si>
  <si>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</si>
  <si>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</si>
  <si>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</si>
  <si>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</si>
  <si>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</si>
  <si>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</si>
  <si>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</si>
  <si>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</si>
  <si>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</si>
  <si>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</si>
  <si>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</si>
  <si>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</si>
  <si>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</si>
  <si>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</si>
  <si>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</si>
  <si>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</si>
  <si>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</si>
  <si>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</si>
  <si>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</si>
  <si>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</si>
  <si>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</si>
  <si>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</si>
  <si>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</si>
  <si>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</si>
  <si>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</si>
  <si>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</si>
  <si>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</si>
  <si>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</si>
  <si>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</si>
  <si>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</si>
  <si>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</si>
  <si>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</si>
  <si>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</si>
  <si>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</si>
  <si>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</si>
  <si>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</si>
  <si>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</si>
  <si>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</si>
  <si>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</si>
  <si>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</si>
  <si>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</si>
  <si>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</si>
  <si>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</si>
  <si>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</si>
  <si>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</si>
  <si>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</si>
  <si>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</si>
  <si>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</si>
  <si>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</si>
  <si>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</si>
  <si>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</si>
  <si>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</si>
  <si>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</si>
  <si>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</si>
  <si>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</si>
  <si>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</si>
  <si>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</si>
  <si>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</si>
  <si>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</si>
  <si>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</si>
  <si>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</si>
  <si>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</si>
  <si>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</si>
  <si>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</si>
  <si>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</si>
  <si>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</si>
  <si>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</si>
  <si>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</si>
  <si>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</si>
  <si>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</si>
  <si>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</si>
  <si>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</si>
  <si>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</si>
  <si>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</si>
  <si>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</si>
  <si>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</si>
  <si>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</si>
  <si>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</si>
  <si>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</si>
  <si>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</si>
  <si>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</si>
  <si>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</si>
  <si>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</si>
  <si>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</si>
  <si>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</si>
  <si>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</si>
  <si>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</si>
  <si>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</si>
  <si>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</si>
  <si>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</si>
  <si>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</si>
  <si>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</si>
  <si>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</si>
  <si>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</si>
  <si>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</si>
  <si>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</si>
  <si>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</si>
  <si>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</si>
  <si>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</si>
  <si>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</si>
  <si>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</si>
  <si>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</si>
  <si>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</si>
  <si>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</si>
  <si>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</si>
  <si>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</si>
  <si>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</si>
  <si>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</si>
  <si>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</si>
  <si>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</si>
  <si>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</si>
  <si>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</si>
  <si>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</si>
  <si>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</si>
  <si>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</si>
  <si>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</si>
  <si>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</si>
  <si>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</si>
  <si>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</si>
  <si>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</si>
  <si>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</si>
  <si>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</si>
  <si>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</si>
  <si>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</si>
  <si>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</si>
  <si>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</si>
  <si>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</si>
  <si>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</si>
  <si>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</si>
  <si>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</si>
  <si>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</si>
  <si>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</si>
  <si>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</si>
  <si>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</si>
  <si>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</si>
  <si>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</si>
  <si>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</si>
  <si>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</si>
  <si>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</si>
  <si>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</si>
  <si>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</si>
  <si>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</si>
  <si>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</si>
  <si>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</si>
  <si>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</si>
  <si>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</si>
  <si>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</si>
  <si>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</si>
  <si>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</si>
  <si>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</si>
  <si>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</si>
  <si>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</si>
  <si>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</si>
  <si>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</si>
  <si>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</si>
  <si>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</si>
  <si>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</si>
  <si>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</si>
  <si>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</si>
  <si>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</si>
  <si>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</si>
  <si>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</si>
  <si>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</si>
  <si>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</si>
  <si>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</si>
  <si>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</si>
  <si>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</si>
  <si>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</si>
  <si>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</si>
  <si>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</si>
  <si>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</si>
  <si>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</si>
  <si>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</si>
  <si>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</si>
  <si>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</si>
  <si>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</si>
  <si>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</si>
  <si>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</si>
  <si>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</si>
  <si>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</si>
  <si>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</si>
  <si>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</si>
  <si>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</si>
  <si>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</si>
  <si>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</si>
  <si>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</si>
  <si>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</si>
  <si>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</si>
  <si>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</si>
  <si>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</si>
  <si>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</si>
  <si>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</si>
  <si>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</si>
  <si>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</si>
  <si>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</si>
  <si>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</si>
  <si>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</si>
  <si>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</si>
  <si>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</si>
  <si>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</si>
  <si>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</si>
  <si>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</si>
  <si>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</si>
  <si>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</si>
  <si>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</si>
  <si>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</si>
  <si>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</si>
  <si>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</si>
  <si>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</si>
  <si>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</si>
  <si>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</si>
  <si>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</si>
  <si>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</si>
  <si>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</si>
  <si>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</si>
  <si>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</si>
  <si>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</si>
  <si>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</si>
  <si>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</si>
  <si>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</si>
  <si>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</si>
  <si>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</si>
  <si>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</si>
  <si>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</si>
  <si>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</si>
  <si>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</si>
  <si>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</si>
  <si>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</si>
  <si>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</si>
  <si>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</si>
  <si>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</si>
  <si>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</si>
  <si>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</si>
  <si>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</si>
  <si>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</si>
  <si>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</si>
  <si>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</si>
  <si>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</si>
  <si>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</si>
  <si>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</si>
  <si>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</si>
  <si>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</si>
  <si>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</si>
  <si>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</si>
  <si>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</si>
  <si>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</si>
  <si>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</si>
  <si>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</si>
  <si>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</si>
  <si>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</si>
  <si>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</si>
  <si>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</si>
  <si>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</si>
  <si>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</si>
  <si>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</si>
  <si>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</si>
  <si>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</si>
  <si>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</si>
  <si>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</si>
  <si>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</si>
  <si>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</si>
  <si>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</si>
  <si>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</si>
  <si>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</si>
  <si>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</si>
  <si>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</si>
  <si>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</si>
  <si>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</si>
  <si>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</si>
  <si>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</si>
  <si>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</si>
  <si>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</si>
  <si>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</si>
  <si>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</si>
  <si>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</si>
  <si>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</si>
  <si>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</si>
  <si>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</si>
  <si>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</si>
  <si>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</si>
  <si>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</si>
  <si>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</si>
  <si>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</si>
  <si>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</si>
  <si>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</si>
  <si>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</si>
  <si>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</si>
  <si>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</si>
  <si>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</si>
  <si>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</si>
  <si>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</si>
  <si>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</si>
  <si>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</si>
  <si>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</si>
  <si>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</si>
  <si>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</si>
  <si>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</si>
  <si>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</si>
  <si>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</si>
  <si>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</si>
  <si>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</si>
  <si>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</si>
  <si>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</si>
  <si>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</si>
  <si>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</si>
  <si>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</si>
  <si>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</si>
  <si>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</si>
  <si>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</si>
  <si>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</si>
  <si>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</si>
  <si>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</si>
  <si>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</si>
  <si>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</si>
  <si>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</si>
  <si>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</si>
  <si>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</si>
  <si>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</si>
  <si>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</si>
  <si>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</si>
  <si>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</si>
  <si>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</si>
  <si>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</si>
  <si>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</si>
  <si>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</si>
  <si>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</si>
  <si>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</si>
  <si>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</si>
  <si>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</si>
  <si>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</si>
  <si>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</si>
  <si>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</si>
  <si>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</si>
  <si>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</si>
  <si>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</si>
  <si>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</si>
  <si>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</si>
  <si>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</si>
  <si>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</si>
  <si>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</si>
  <si>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</si>
  <si>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</si>
  <si>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</si>
  <si>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</si>
  <si>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</si>
  <si>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</si>
  <si>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</si>
  <si>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</si>
  <si>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</si>
  <si>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</si>
  <si>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</si>
  <si>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</si>
  <si>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</si>
  <si>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</si>
  <si>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</si>
  <si>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</si>
  <si>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</si>
  <si>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</si>
  <si>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</si>
  <si>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</si>
  <si>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</si>
  <si>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</si>
  <si>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</si>
  <si>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</si>
  <si>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</si>
  <si>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</si>
  <si>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</si>
  <si>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</si>
  <si>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</si>
  <si>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</si>
  <si>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</si>
  <si>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</si>
  <si>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</si>
  <si>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</si>
  <si>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</si>
  <si>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</si>
  <si>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</si>
  <si>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</si>
  <si>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</si>
  <si>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</si>
  <si>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</si>
  <si>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</si>
  <si>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</si>
  <si>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</si>
  <si>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</si>
  <si>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</si>
  <si>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</si>
  <si>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</si>
  <si>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</si>
  <si>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</si>
  <si>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</si>
  <si>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</si>
  <si>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</si>
  <si>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</si>
  <si>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</si>
  <si>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</si>
  <si>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</si>
  <si>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</si>
  <si>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</si>
  <si>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</si>
  <si>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</si>
  <si>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</si>
  <si>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</si>
  <si>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</si>
  <si>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</si>
  <si>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</si>
  <si>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</si>
  <si>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</si>
  <si>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</si>
  <si>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</si>
  <si>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</si>
  <si>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</si>
  <si>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</si>
  <si>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</si>
  <si>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</si>
  <si>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</si>
  <si>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</si>
  <si>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</si>
  <si>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</si>
  <si>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</si>
  <si>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</si>
  <si>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</si>
  <si>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</si>
  <si>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</si>
  <si>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</si>
  <si>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</si>
  <si>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</si>
  <si>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</si>
  <si>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</si>
  <si>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</si>
  <si>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</si>
  <si>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</si>
  <si>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</si>
  <si>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</si>
  <si>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</si>
  <si>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</si>
  <si>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</si>
  <si>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</si>
  <si>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</si>
  <si>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</si>
  <si>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</si>
  <si>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</si>
  <si>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</si>
  <si>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</si>
  <si>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</si>
  <si>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</si>
  <si>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</si>
  <si>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</si>
  <si>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</si>
  <si>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</si>
  <si>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</si>
  <si>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</si>
  <si>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</si>
  <si>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</si>
  <si>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</si>
  <si>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</si>
  <si>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</si>
  <si>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</si>
  <si>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</si>
  <si>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</si>
  <si>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</si>
  <si>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</si>
  <si>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</si>
  <si>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</si>
  <si>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</si>
  <si>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</si>
  <si>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</si>
  <si>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</si>
  <si>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</si>
  <si>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</si>
  <si>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</si>
  <si>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</si>
  <si>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</si>
  <si>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</si>
  <si>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</si>
  <si>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</si>
  <si>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</si>
  <si>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</si>
  <si>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</si>
  <si>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</si>
  <si>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</si>
  <si>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</si>
  <si>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</si>
  <si>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</si>
  <si>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</si>
  <si>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</si>
  <si>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</si>
  <si>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</si>
  <si>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</si>
  <si>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</si>
  <si>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</si>
  <si>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</si>
  <si>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</si>
  <si>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</si>
  <si>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</si>
  <si>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</si>
  <si>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</si>
  <si>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</si>
  <si>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</si>
  <si>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</si>
  <si>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</si>
  <si>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</si>
  <si>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</si>
  <si>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</si>
  <si>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</si>
  <si>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</si>
  <si>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</si>
  <si>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</si>
  <si>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</si>
  <si>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</si>
  <si>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</si>
  <si>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</si>
  <si>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</si>
  <si>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</si>
  <si>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</si>
  <si>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</si>
  <si>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</si>
  <si>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</si>
  <si>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</si>
  <si>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</si>
  <si>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</si>
  <si>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</si>
  <si>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</si>
  <si>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</si>
  <si>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</si>
  <si>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</si>
  <si>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</si>
  <si>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</si>
  <si>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</si>
  <si>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</si>
  <si>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</si>
  <si>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</si>
  <si>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</si>
  <si>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</si>
  <si>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</si>
  <si>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</si>
  <si>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</si>
  <si>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</si>
  <si>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</si>
  <si>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</si>
  <si>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</si>
  <si>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</si>
  <si>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</si>
  <si>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</si>
  <si>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</si>
  <si>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</si>
  <si>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</si>
  <si>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</si>
  <si>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</si>
  <si>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</si>
  <si>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</si>
  <si>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</si>
  <si>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</si>
  <si>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</si>
  <si>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</si>
  <si>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</si>
  <si>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</si>
  <si>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</si>
  <si>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</si>
  <si>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</si>
  <si>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</si>
  <si>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</si>
  <si>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</si>
  <si>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</si>
  <si>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</si>
  <si>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</si>
  <si>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</si>
  <si>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</si>
  <si>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</si>
  <si>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</si>
  <si>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</si>
  <si>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</si>
  <si>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</si>
  <si>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</si>
  <si>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</si>
  <si>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</si>
  <si>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</si>
  <si>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</si>
  <si>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</si>
  <si>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</si>
  <si>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</si>
  <si>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</si>
  <si>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</si>
  <si>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</si>
  <si>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</si>
  <si>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</si>
  <si>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</si>
  <si>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</si>
  <si>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</si>
  <si>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</si>
  <si>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</si>
  <si>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</si>
  <si>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</si>
  <si>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</si>
  <si>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</si>
  <si>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</si>
  <si>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</si>
  <si>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</si>
  <si>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</si>
  <si>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</si>
  <si>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</si>
  <si>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</si>
  <si>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</si>
  <si>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</si>
  <si>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</si>
  <si>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</si>
  <si>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</si>
  <si>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</si>
  <si>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</si>
  <si>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</si>
  <si>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</si>
  <si>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</si>
  <si>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</si>
  <si>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</si>
  <si>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</si>
  <si>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</si>
  <si>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</si>
  <si>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</si>
  <si>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</si>
  <si>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</si>
  <si>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</si>
  <si>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</si>
  <si>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</si>
  <si>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</si>
  <si>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</si>
  <si>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</si>
  <si>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</si>
  <si>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</si>
  <si>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</si>
  <si>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</si>
  <si>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</si>
  <si>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</si>
  <si>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</si>
  <si>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</si>
  <si>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</si>
  <si>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</si>
  <si>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</si>
  <si>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</si>
  <si>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</si>
  <si>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</si>
  <si>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</si>
  <si>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</si>
  <si>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</si>
  <si>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</si>
  <si>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</si>
  <si>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</si>
  <si>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</si>
  <si>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</si>
  <si>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</si>
  <si>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</si>
  <si>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</si>
  <si>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</si>
  <si>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</si>
  <si>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</si>
  <si>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</si>
  <si>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</si>
  <si>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</si>
  <si>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</si>
  <si>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</si>
  <si>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</si>
  <si>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</si>
  <si>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</si>
  <si>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</si>
  <si>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</si>
  <si>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</si>
  <si>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</si>
  <si>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</si>
  <si>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</si>
  <si>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</si>
  <si>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</si>
  <si>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</si>
  <si>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</si>
  <si>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</si>
  <si>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</si>
  <si>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</si>
  <si>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</si>
  <si>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</si>
  <si>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</si>
  <si>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</si>
  <si>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</si>
  <si>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</si>
  <si>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</si>
  <si>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</si>
  <si>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</si>
  <si>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</si>
  <si>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</si>
  <si>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</si>
  <si>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</si>
  <si>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</si>
  <si>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</si>
  <si>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</si>
  <si>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</si>
  <si>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</si>
  <si>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</si>
  <si>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</si>
  <si>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</si>
  <si>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</si>
  <si>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</si>
  <si>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</si>
  <si>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</si>
  <si>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</si>
  <si>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</si>
  <si>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</si>
  <si>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</si>
  <si>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</si>
  <si>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</si>
  <si>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</si>
  <si>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</si>
  <si>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</si>
  <si>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</si>
  <si>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</si>
  <si>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</si>
  <si>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</si>
  <si>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</si>
  <si>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</si>
  <si>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</si>
  <si>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</si>
  <si>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</si>
  <si>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</si>
  <si>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</si>
  <si>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</si>
  <si>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</si>
  <si>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</si>
  <si>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</si>
  <si>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</si>
  <si>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</si>
  <si>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</si>
  <si>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</si>
  <si>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</si>
  <si>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</si>
  <si>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</si>
  <si>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</si>
  <si>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</si>
  <si>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</si>
  <si>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</si>
  <si>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</si>
  <si>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</si>
  <si>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</si>
  <si>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</si>
  <si>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</si>
  <si>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</si>
  <si>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</si>
  <si>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</si>
  <si>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</si>
  <si>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</si>
  <si>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</si>
  <si>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</si>
  <si>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</si>
  <si>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</si>
  <si>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</si>
  <si>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</si>
  <si>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</si>
  <si>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</si>
  <si>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</si>
  <si>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</si>
  <si>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</si>
  <si>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</si>
  <si>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</si>
  <si>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</si>
  <si>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</si>
  <si>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</si>
  <si>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</si>
  <si>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</si>
  <si>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</si>
  <si>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</si>
  <si>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</si>
  <si>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</si>
  <si>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</si>
  <si>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</si>
  <si>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</si>
  <si>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</si>
  <si>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</si>
  <si>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</si>
  <si>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</si>
  <si>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</si>
  <si>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</si>
  <si>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</si>
  <si>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</si>
  <si>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</si>
  <si>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</si>
  <si>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</si>
  <si>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</si>
  <si>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</si>
  <si>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</si>
  <si>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</si>
  <si>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</si>
  <si>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</si>
  <si>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</si>
  <si>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</si>
  <si>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</si>
  <si>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</si>
  <si>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</si>
  <si>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</si>
  <si>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</si>
  <si>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</si>
  <si>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</si>
  <si>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</si>
  <si>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</si>
  <si>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</si>
  <si>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</si>
  <si>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</si>
  <si>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</si>
  <si>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</si>
  <si>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</si>
  <si>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</si>
  <si>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</si>
  <si>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</si>
  <si>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</si>
  <si>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</si>
  <si>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</si>
  <si>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</si>
  <si>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</si>
  <si>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</si>
  <si>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</si>
  <si>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</si>
  <si>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</si>
  <si>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</si>
  <si>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</si>
  <si>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</si>
  <si>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</si>
  <si>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</si>
  <si>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</si>
  <si>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</si>
  <si>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</si>
  <si>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</si>
  <si>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</si>
  <si>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</si>
  <si>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</si>
  <si>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</si>
  <si>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</si>
  <si>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</si>
  <si>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</si>
  <si>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</si>
  <si>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</si>
  <si>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</si>
  <si>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</si>
  <si>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</si>
  <si>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</si>
  <si>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</si>
  <si>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</si>
  <si>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</si>
  <si>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</si>
  <si>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</si>
  <si>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</si>
  <si>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</si>
  <si>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</si>
  <si>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</si>
  <si>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</si>
  <si>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</si>
  <si>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</si>
  <si>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</si>
  <si>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</si>
  <si>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</si>
  <si>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</si>
  <si>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</si>
  <si>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</si>
  <si>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</si>
  <si>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</si>
  <si>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</si>
  <si>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</si>
  <si>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</si>
  <si>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</si>
  <si>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</si>
  <si>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</si>
  <si>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</si>
  <si>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</si>
  <si>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</si>
  <si>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</si>
  <si>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</si>
  <si>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</si>
  <si>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</si>
  <si>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</si>
  <si>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</si>
  <si>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</si>
  <si>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</si>
  <si>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</si>
  <si>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</si>
  <si>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</si>
  <si>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</si>
  <si>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</si>
  <si>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</si>
  <si>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</si>
  <si>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</si>
  <si>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</si>
  <si>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</si>
  <si>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</si>
  <si>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</si>
  <si>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</si>
  <si>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</si>
  <si>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</si>
  <si>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</si>
  <si>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</si>
  <si>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</si>
  <si>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</si>
  <si>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</si>
  <si>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</si>
  <si>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</si>
  <si>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</si>
  <si>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</si>
  <si>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</si>
  <si>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</si>
  <si>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</si>
  <si>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</si>
  <si>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</si>
  <si>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</si>
  <si>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</si>
  <si>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</si>
  <si>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</si>
  <si>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</si>
  <si>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</si>
  <si>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</si>
  <si>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</si>
  <si>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</si>
  <si>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</si>
  <si>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</si>
  <si>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</si>
  <si>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</si>
  <si>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</si>
  <si>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</si>
  <si>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</si>
  <si>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</si>
  <si>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</si>
  <si>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</si>
  <si>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</si>
  <si>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</si>
  <si>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</si>
  <si>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</si>
  <si>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</si>
  <si>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</si>
  <si>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</si>
  <si>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</si>
  <si>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</si>
  <si>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</si>
  <si>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</si>
  <si>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</si>
  <si>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</si>
  <si>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</si>
  <si>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</si>
  <si>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</si>
  <si>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</si>
  <si>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</si>
  <si>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</si>
  <si>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</si>
  <si>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</si>
  <si>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</si>
  <si>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</si>
  <si>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</si>
  <si>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</si>
  <si>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</si>
  <si>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</si>
  <si>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</si>
  <si>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</si>
  <si>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</si>
  <si>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</si>
  <si>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</si>
  <si>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</si>
  <si>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</si>
  <si>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</si>
  <si>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</si>
  <si>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</si>
  <si>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</si>
  <si>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</si>
  <si>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</si>
  <si>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</si>
  <si>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</si>
  <si>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</si>
  <si>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</si>
  <si>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</si>
  <si>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</si>
  <si>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</si>
  <si>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</si>
  <si>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</si>
  <si>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</si>
  <si>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</si>
  <si>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</si>
  <si>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</si>
  <si>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</si>
  <si>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</si>
  <si>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</si>
  <si>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</si>
  <si>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</si>
  <si>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</si>
  <si>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</si>
  <si>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</si>
  <si>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</si>
  <si>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</si>
  <si>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</si>
  <si>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</si>
  <si>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</si>
  <si>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</si>
  <si>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</si>
  <si>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</si>
  <si>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</si>
  <si>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</si>
  <si>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</si>
  <si>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</si>
  <si>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</si>
  <si>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</si>
  <si>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</si>
  <si>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</si>
  <si>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</si>
  <si>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</si>
  <si>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</si>
  <si>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</si>
  <si>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</si>
  <si>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</si>
  <si>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</si>
  <si>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</si>
  <si>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</si>
  <si>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</si>
  <si>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</si>
  <si>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</si>
  <si>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</si>
  <si>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</si>
  <si>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</si>
  <si>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</si>
  <si>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</si>
  <si>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</si>
  <si>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</si>
  <si>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</si>
  <si>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</si>
  <si>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</si>
  <si>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</si>
  <si>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</si>
  <si>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</si>
  <si>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</si>
  <si>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</si>
  <si>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</si>
  <si>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</si>
  <si>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</si>
  <si>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</si>
  <si>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</si>
  <si>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</si>
  <si>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</si>
  <si>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</si>
  <si>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</si>
  <si>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</si>
  <si>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</si>
  <si>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</si>
  <si>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</si>
  <si>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</si>
  <si>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</si>
  <si>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</si>
  <si>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</si>
  <si>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</si>
  <si>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</si>
  <si>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</si>
  <si>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</si>
  <si>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</si>
  <si>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</si>
  <si>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</si>
  <si>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</si>
  <si>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</si>
  <si>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</si>
  <si>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</si>
  <si>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</si>
  <si>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</si>
  <si>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</si>
  <si>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</si>
  <si>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</si>
  <si>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</si>
  <si>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</si>
  <si>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</si>
  <si>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</si>
  <si>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</si>
  <si>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</si>
  <si>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</si>
  <si>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</si>
  <si>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</si>
  <si>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</si>
  <si>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</si>
  <si>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</si>
  <si>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</si>
  <si>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</si>
  <si>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</si>
  <si>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</si>
  <si>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</si>
  <si>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</si>
  <si>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</si>
  <si>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</si>
  <si>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</si>
  <si>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</si>
  <si>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</si>
  <si>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</si>
  <si>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</si>
  <si>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</si>
  <si>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</si>
  <si>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</si>
  <si>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</si>
  <si>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</si>
  <si>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</si>
  <si>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</si>
  <si>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</si>
  <si>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</si>
  <si>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</si>
  <si>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</si>
  <si>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</si>
  <si>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</si>
  <si>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</si>
  <si>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</si>
  <si>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</si>
  <si>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</si>
  <si>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</si>
  <si>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</si>
  <si>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</si>
  <si>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</si>
  <si>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</si>
  <si>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</si>
  <si>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</si>
  <si>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</si>
  <si>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</si>
  <si>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</si>
  <si>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</si>
  <si>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</si>
  <si>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</si>
  <si>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</si>
  <si>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</si>
  <si>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</si>
  <si>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</si>
  <si>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</si>
  <si>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</si>
  <si>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</si>
  <si>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</si>
  <si>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</si>
  <si>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</si>
  <si>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</si>
  <si>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</si>
  <si>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</si>
  <si>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</si>
  <si>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</si>
  <si>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</si>
  <si>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</si>
  <si>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</si>
  <si>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</si>
  <si>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</si>
  <si>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</si>
  <si>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</si>
  <si>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</si>
  <si>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</si>
  <si>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</si>
  <si>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</si>
  <si>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</si>
  <si>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</si>
  <si>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</si>
  <si>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</si>
  <si>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</si>
  <si>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</si>
  <si>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</si>
  <si>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</si>
  <si>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</si>
  <si>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</si>
  <si>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</si>
  <si>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</si>
  <si>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</si>
  <si>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</si>
  <si>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</si>
  <si>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</si>
  <si>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</si>
  <si>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</si>
  <si>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</si>
  <si>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</si>
  <si>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</si>
  <si>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</si>
  <si>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</si>
  <si>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</si>
  <si>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</si>
  <si>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</si>
  <si>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</si>
  <si>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</si>
  <si>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</si>
  <si>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</si>
  <si>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</si>
  <si>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</si>
  <si>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</si>
  <si>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</si>
  <si>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</si>
  <si>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</si>
  <si>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</si>
  <si>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</si>
  <si>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</si>
  <si>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</si>
  <si>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</si>
  <si>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</si>
  <si>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</si>
  <si>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</si>
  <si>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</si>
  <si>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</si>
  <si>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</si>
  <si>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</si>
  <si>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</si>
  <si>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</si>
  <si>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</si>
  <si>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</si>
  <si>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</si>
  <si>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</si>
  <si>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</si>
  <si>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</si>
  <si>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</si>
  <si>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</si>
  <si>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</si>
  <si>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</si>
  <si>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</si>
  <si>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</si>
  <si>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</si>
  <si>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</si>
  <si>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</si>
  <si>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</si>
  <si>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</si>
  <si>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</si>
  <si>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</si>
  <si>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</si>
  <si>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</si>
  <si>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</si>
  <si>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</si>
  <si>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</si>
  <si>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</si>
  <si>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</si>
  <si>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</si>
  <si>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</si>
  <si>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</si>
  <si>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</si>
  <si>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</si>
  <si>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</si>
  <si>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</si>
  <si>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</si>
  <si>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</si>
  <si>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</si>
  <si>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</si>
  <si>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</si>
  <si>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</si>
  <si>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</si>
  <si>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</si>
  <si>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</si>
  <si>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</si>
  <si>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</si>
  <si>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</si>
  <si>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</si>
  <si>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</si>
  <si>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</si>
  <si>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</si>
  <si>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</si>
  <si>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</si>
  <si>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</si>
  <si>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</si>
  <si>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</si>
  <si>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</si>
  <si>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</si>
  <si>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</si>
  <si>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</si>
  <si>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</si>
  <si>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</si>
  <si>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</si>
  <si>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</si>
  <si>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</si>
  <si>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</si>
  <si>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</si>
  <si>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</si>
  <si>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</si>
  <si>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</si>
  <si>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</si>
  <si>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</si>
  <si>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</si>
  <si>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</si>
  <si>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</si>
  <si>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</si>
  <si>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</si>
  <si>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</si>
  <si>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</si>
  <si>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</si>
  <si>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</si>
  <si>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</si>
  <si>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</si>
  <si>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</si>
  <si>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</si>
  <si>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</si>
  <si>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</si>
  <si>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</si>
  <si>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</si>
  <si>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</si>
  <si>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</si>
  <si>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</si>
  <si>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</si>
  <si>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</si>
  <si>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</si>
  <si>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</si>
  <si>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</si>
  <si>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</si>
  <si>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</si>
  <si>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</si>
  <si>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</si>
  <si>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</si>
  <si>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</si>
  <si>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</si>
  <si>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</si>
  <si>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</si>
  <si>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</si>
  <si>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</si>
  <si>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</si>
  <si>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</si>
  <si>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</si>
  <si>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</si>
  <si>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</si>
  <si>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</si>
  <si>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</si>
  <si>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</si>
  <si>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</si>
  <si>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</si>
  <si>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</si>
  <si>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</si>
  <si>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</si>
  <si>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</si>
  <si>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</si>
  <si>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</si>
  <si>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</si>
  <si>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</si>
  <si>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</si>
  <si>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</si>
  <si>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</si>
  <si>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</si>
  <si>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</si>
  <si>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</si>
  <si>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</si>
  <si>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</si>
  <si>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</si>
  <si>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</si>
  <si>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</si>
  <si>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</si>
  <si>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</si>
  <si>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</si>
  <si>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</si>
  <si>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</si>
  <si>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</si>
  <si>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</si>
  <si>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</si>
  <si>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</si>
  <si>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</si>
  <si>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</si>
  <si>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</si>
  <si>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</si>
  <si>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</si>
  <si>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</si>
  <si>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</si>
  <si>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</si>
  <si>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</si>
  <si>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</si>
  <si>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</si>
  <si>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</si>
  <si>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</si>
  <si>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</si>
  <si>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</si>
  <si>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</si>
  <si>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</si>
  <si>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</si>
  <si>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</si>
  <si>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</si>
  <si>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</si>
  <si>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</si>
  <si>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</si>
  <si>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</si>
  <si>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</si>
  <si>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</si>
  <si>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</si>
  <si>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</si>
  <si>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</si>
  <si>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</si>
  <si>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</si>
  <si>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</si>
  <si>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</si>
  <si>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</si>
  <si>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</si>
  <si>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</si>
  <si>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</si>
  <si>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</si>
  <si>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</si>
  <si>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</si>
  <si>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</si>
  <si>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</si>
  <si>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</si>
  <si>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</si>
  <si>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</si>
  <si>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</si>
  <si>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</si>
  <si>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</si>
  <si>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</si>
  <si>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</si>
  <si>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</si>
  <si>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</si>
  <si>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</si>
  <si>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</si>
  <si>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</si>
  <si>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</si>
  <si>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</si>
  <si>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</si>
  <si>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</si>
  <si>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</si>
  <si>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</si>
  <si>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</si>
  <si>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</si>
  <si>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</si>
  <si>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</si>
  <si>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</si>
  <si>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</si>
  <si>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</si>
  <si>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</si>
  <si>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</si>
  <si>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</si>
  <si>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</si>
  <si>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</si>
  <si>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</si>
  <si>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</si>
  <si>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</si>
  <si>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</si>
  <si>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</si>
  <si>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</si>
  <si>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</si>
  <si>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</si>
  <si>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</si>
  <si>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</si>
  <si>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</si>
  <si>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</si>
  <si>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</si>
  <si>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</si>
  <si>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</si>
  <si>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</si>
  <si>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</si>
  <si>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</si>
  <si>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</si>
  <si>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</si>
  <si>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</si>
  <si>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</si>
  <si>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</si>
  <si>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</si>
  <si>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</si>
  <si>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</si>
  <si>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</si>
  <si>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</si>
  <si>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</si>
  <si>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</si>
  <si>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</si>
  <si>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</si>
  <si>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</si>
  <si>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</si>
  <si>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</si>
  <si>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</si>
  <si>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</si>
  <si>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</si>
  <si>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</si>
  <si>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</si>
  <si>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</si>
  <si>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</si>
  <si>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</si>
  <si>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</si>
  <si>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</si>
  <si>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</si>
  <si>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</si>
  <si>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</si>
  <si>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</si>
  <si>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</si>
  <si>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</si>
  <si>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</si>
  <si>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</si>
  <si>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</si>
  <si>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</si>
  <si>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</si>
  <si>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</si>
  <si>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</si>
  <si>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</si>
  <si>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</si>
  <si>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</si>
  <si>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</si>
  <si>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</si>
  <si>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</si>
  <si>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</si>
  <si>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</si>
  <si>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</si>
  <si>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</si>
  <si>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</si>
  <si>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</si>
  <si>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</si>
  <si>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</si>
  <si>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</si>
  <si>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</si>
  <si>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</si>
  <si>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</si>
  <si>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</si>
  <si>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</si>
  <si>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</si>
  <si>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</si>
  <si>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</si>
  <si>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</si>
  <si>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</si>
  <si>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</si>
  <si>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</si>
  <si>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</si>
  <si>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</si>
  <si>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</si>
  <si>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</si>
  <si>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</si>
  <si>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</si>
  <si>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</si>
  <si>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</si>
  <si>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</si>
  <si>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</si>
  <si>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</si>
  <si>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</si>
  <si>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</si>
  <si>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</si>
  <si>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</si>
  <si>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</si>
  <si>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</si>
  <si>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</si>
  <si>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</si>
  <si>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</si>
  <si>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</si>
  <si>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</si>
  <si>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</si>
  <si>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</si>
  <si>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</si>
  <si>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</si>
  <si>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</si>
  <si>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</si>
  <si>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</si>
  <si>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</si>
  <si>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</si>
  <si>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</si>
  <si>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</si>
  <si>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</si>
  <si>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</si>
  <si>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</si>
  <si>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</si>
  <si>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</si>
  <si>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</si>
  <si>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</si>
  <si>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</si>
  <si>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</si>
  <si>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</si>
  <si>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</si>
  <si>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</si>
  <si>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</si>
  <si>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</si>
  <si>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</si>
  <si>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</si>
  <si>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</si>
  <si>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</si>
  <si>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</si>
  <si>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</si>
  <si>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</si>
  <si>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</si>
  <si>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</si>
  <si>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</si>
  <si>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</si>
  <si>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</si>
  <si>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</si>
  <si>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</si>
  <si>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</si>
  <si>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</si>
  <si>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</si>
  <si>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</si>
  <si>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</si>
  <si>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</si>
  <si>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</si>
  <si>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</si>
  <si>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</si>
  <si>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</si>
  <si>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</si>
  <si>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</si>
  <si>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</si>
  <si>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</si>
  <si>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</si>
  <si>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</si>
  <si>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</si>
  <si>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</si>
  <si>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</si>
  <si>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</si>
  <si>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</si>
  <si>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</si>
  <si>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</si>
  <si>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</si>
  <si>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</si>
  <si>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</si>
  <si>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</si>
  <si>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</si>
  <si>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</si>
  <si>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</si>
  <si>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</si>
  <si>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</si>
  <si>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</si>
  <si>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</si>
  <si>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</si>
  <si>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</si>
  <si>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</si>
  <si>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</si>
  <si>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</si>
  <si>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</si>
  <si>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</si>
  <si>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</si>
  <si>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</si>
  <si>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</si>
  <si>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</si>
  <si>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</si>
  <si>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</si>
  <si>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</si>
  <si>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</si>
  <si>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</si>
  <si>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</si>
  <si>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</si>
  <si>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</si>
  <si>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</si>
  <si>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</si>
  <si>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</si>
  <si>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</si>
  <si>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</si>
  <si>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</si>
  <si>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</si>
  <si>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</si>
  <si>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</si>
  <si>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</si>
  <si>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</si>
  <si>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</si>
  <si>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</si>
  <si>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</si>
  <si>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</si>
  <si>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</si>
  <si>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</si>
  <si>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</si>
  <si>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</si>
  <si>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</si>
  <si>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</si>
  <si>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</si>
  <si>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</si>
  <si>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</si>
  <si>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</si>
  <si>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</si>
  <si>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</si>
  <si>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</si>
  <si>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</si>
  <si>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</si>
  <si>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</si>
  <si>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</si>
  <si>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</si>
  <si>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</si>
  <si>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</si>
  <si>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</si>
  <si>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</si>
  <si>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</si>
  <si>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</si>
  <si>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</si>
  <si>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</si>
  <si>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</si>
  <si>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</si>
  <si>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</si>
  <si>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</si>
  <si>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</si>
  <si>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</si>
  <si>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</si>
  <si>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</si>
  <si>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</si>
  <si>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</si>
  <si>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</si>
  <si>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</si>
  <si>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</si>
  <si>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</si>
  <si>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</si>
  <si>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</si>
  <si>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</si>
  <si>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</si>
  <si>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</si>
  <si>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</si>
  <si>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</si>
  <si>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</si>
  <si>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</si>
  <si>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</si>
  <si>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</si>
  <si>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</si>
  <si>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</si>
  <si>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</si>
  <si>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</si>
  <si>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</si>
  <si>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</si>
  <si>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</si>
  <si>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</si>
  <si>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</si>
  <si>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</si>
  <si>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</si>
  <si>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</si>
  <si>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</si>
  <si>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</si>
  <si>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</si>
  <si>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</si>
  <si>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</si>
  <si>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</si>
  <si>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</si>
  <si>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</si>
  <si>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</si>
  <si>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</si>
  <si>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</si>
  <si>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</si>
  <si>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</si>
  <si>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</si>
  <si>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</si>
  <si>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</si>
  <si>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</si>
  <si>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</si>
  <si>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</si>
  <si>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</si>
  <si>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</si>
  <si>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</si>
  <si>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</si>
  <si>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</si>
  <si>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</si>
  <si>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</si>
  <si>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</si>
  <si>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</si>
  <si>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</si>
  <si>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</si>
  <si>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</si>
  <si>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</si>
  <si>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</si>
  <si>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</si>
  <si>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</si>
  <si>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</si>
  <si>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</si>
  <si>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</si>
  <si>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</si>
  <si>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</si>
  <si>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</si>
  <si>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</si>
  <si>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</si>
  <si>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</si>
  <si>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</si>
  <si>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</si>
  <si>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</si>
  <si>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</si>
  <si>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</si>
  <si>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</si>
  <si>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</si>
  <si>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</si>
  <si>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</si>
  <si>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</si>
  <si>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</si>
  <si>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</si>
  <si>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</si>
  <si>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</si>
  <si>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</si>
  <si>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</si>
  <si>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</si>
  <si>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</si>
  <si>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</si>
  <si>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</si>
  <si>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</si>
  <si>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</si>
  <si>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</si>
  <si>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</si>
  <si>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</si>
  <si>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</si>
  <si>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</si>
  <si>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</si>
  <si>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</si>
  <si>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</si>
  <si>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</si>
  <si>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</si>
  <si>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</si>
  <si>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</si>
  <si>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</si>
  <si>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</si>
  <si>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</si>
  <si>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</si>
  <si>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</si>
  <si>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</si>
  <si>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</si>
  <si>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</si>
  <si>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</si>
  <si>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</si>
  <si>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</si>
  <si>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</si>
  <si>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</si>
  <si>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</si>
  <si>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</si>
  <si>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</si>
  <si>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</si>
  <si>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</si>
  <si>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</si>
  <si>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</si>
  <si>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</si>
  <si>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</si>
  <si>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</si>
  <si>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</si>
  <si>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</si>
  <si>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</si>
  <si>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</si>
  <si>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</si>
  <si>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</si>
  <si>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</si>
  <si>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</si>
  <si>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</si>
  <si>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</si>
  <si>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</si>
  <si>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</si>
  <si>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</si>
  <si>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</si>
  <si>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</si>
  <si>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</si>
  <si>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</si>
  <si>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</si>
  <si>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</si>
  <si>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</si>
  <si>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</si>
  <si>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</si>
  <si>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</si>
  <si>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</si>
  <si>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</si>
  <si>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</si>
  <si>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</si>
  <si>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</si>
  <si>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</si>
  <si>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</si>
  <si>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</si>
  <si>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</si>
  <si>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</si>
  <si>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</si>
  <si>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</si>
  <si>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</si>
  <si>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</si>
  <si>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</si>
  <si>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</si>
  <si>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</si>
  <si>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</si>
  <si>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</si>
  <si>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</si>
  <si>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</si>
  <si>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</si>
  <si>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</si>
  <si>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</si>
  <si>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</si>
  <si>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</si>
  <si>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</si>
  <si>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</si>
  <si>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</si>
  <si>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</si>
  <si>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</si>
  <si>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</si>
  <si>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</si>
  <si>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</si>
  <si>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</si>
  <si>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</si>
  <si>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</si>
  <si>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</si>
  <si>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</si>
  <si>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</si>
  <si>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</si>
  <si>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</si>
  <si>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</si>
  <si>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</si>
  <si>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</si>
  <si>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</si>
  <si>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</si>
  <si>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</si>
  <si>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</si>
  <si>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</si>
  <si>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</si>
  <si>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</si>
  <si>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</si>
  <si>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</si>
  <si>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</si>
  <si>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</si>
  <si>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</si>
  <si>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</si>
  <si>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</si>
  <si>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</si>
  <si>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</si>
  <si>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</si>
  <si>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</si>
  <si>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</si>
  <si>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</si>
  <si>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</si>
  <si>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</si>
  <si>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</si>
  <si>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</si>
  <si>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</si>
  <si>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</si>
  <si>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</si>
  <si>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</si>
  <si>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</si>
  <si>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</si>
  <si>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</si>
  <si>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</si>
  <si>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</si>
  <si>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</si>
  <si>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</si>
  <si>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</si>
  <si>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</si>
  <si>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</si>
  <si>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</si>
  <si>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</si>
  <si>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</si>
  <si>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</si>
  <si>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</si>
  <si>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</si>
  <si>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</si>
  <si>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</si>
  <si>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</si>
  <si>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</si>
  <si>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</si>
  <si>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</si>
  <si>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</si>
  <si>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</si>
  <si>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</si>
  <si>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</si>
  <si>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</si>
  <si>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</si>
  <si>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</si>
  <si>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</si>
  <si>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</si>
  <si>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</si>
  <si>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</si>
  <si>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</si>
  <si>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</si>
  <si>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</si>
  <si>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</si>
  <si>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</si>
  <si>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</si>
  <si>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</si>
  <si>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</si>
  <si>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</si>
  <si>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</si>
  <si>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</si>
  <si>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</si>
  <si>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</si>
  <si>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</si>
  <si>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</si>
  <si>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</si>
  <si>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</si>
  <si>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</si>
  <si>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</si>
  <si>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</si>
  <si>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</si>
  <si>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</si>
  <si>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</si>
  <si>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</si>
  <si>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</si>
  <si>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</si>
  <si>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</si>
  <si>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</si>
  <si>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</si>
  <si>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</si>
  <si>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</si>
  <si>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</si>
  <si>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</si>
  <si>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</si>
  <si>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</si>
  <si>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</si>
  <si>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</si>
  <si>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</si>
  <si>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</si>
  <si>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</si>
  <si>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</si>
  <si>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</si>
  <si>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</si>
  <si>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</si>
  <si>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</si>
  <si>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</si>
  <si>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</si>
  <si>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</si>
  <si>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</si>
  <si>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</si>
  <si>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</si>
  <si>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</si>
  <si>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</si>
  <si>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</si>
  <si>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</si>
  <si>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</si>
  <si>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</si>
  <si>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</si>
  <si>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</si>
  <si>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</si>
  <si>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</si>
  <si>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</si>
  <si>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</si>
  <si>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</si>
  <si>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</si>
  <si>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</si>
  <si>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</si>
  <si>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</si>
  <si>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</si>
  <si>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</si>
  <si>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</si>
  <si>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</si>
  <si>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</si>
  <si>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</si>
  <si>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</si>
  <si>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</si>
  <si>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</si>
  <si>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</si>
  <si>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</si>
  <si>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</si>
  <si>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</si>
  <si>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</si>
  <si>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</si>
  <si>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</si>
  <si>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</si>
  <si>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</si>
  <si>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</si>
  <si>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</si>
  <si>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</si>
  <si>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</si>
  <si>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</si>
  <si>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</si>
  <si>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</si>
  <si>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</si>
  <si>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</si>
  <si>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</si>
  <si>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</si>
  <si>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</si>
  <si>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</si>
  <si>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</si>
  <si>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</si>
  <si>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</si>
  <si>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</si>
  <si>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</si>
  <si>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</si>
  <si>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</si>
  <si>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</si>
  <si>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</si>
  <si>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</si>
  <si>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</si>
  <si>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</si>
  <si>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</si>
  <si>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</si>
  <si>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</si>
  <si>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</si>
  <si>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</si>
  <si>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</si>
  <si>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</si>
  <si>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</si>
  <si>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</si>
  <si>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</si>
  <si>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</si>
  <si>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</si>
  <si>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</si>
  <si>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</si>
  <si>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</si>
  <si>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</si>
  <si>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</si>
  <si>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</si>
  <si>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</si>
  <si>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</si>
  <si>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</si>
  <si>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</si>
  <si>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</si>
  <si>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</si>
  <si>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</si>
  <si>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</si>
  <si>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</si>
  <si>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</si>
  <si>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</si>
  <si>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</si>
  <si>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</si>
  <si>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</si>
  <si>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</si>
  <si>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</si>
  <si>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</si>
  <si>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</si>
  <si>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</si>
  <si>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</si>
  <si>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</si>
  <si>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</si>
  <si>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</si>
  <si>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</si>
  <si>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</si>
  <si>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</si>
  <si>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</si>
  <si>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</si>
  <si>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</si>
  <si>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</si>
  <si>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</si>
  <si>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</si>
  <si>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</si>
  <si>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</si>
  <si>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</si>
  <si>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</si>
  <si>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</si>
  <si>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</si>
  <si>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</si>
  <si>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</si>
  <si>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</si>
  <si>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</si>
  <si>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</si>
  <si>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</si>
  <si>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</si>
  <si>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</si>
  <si>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</si>
  <si>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</si>
  <si>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</si>
  <si>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</si>
  <si>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</si>
  <si>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</si>
  <si>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</si>
  <si>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</si>
  <si>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</si>
  <si>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</si>
  <si>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</si>
  <si>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</si>
  <si>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</si>
  <si>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</si>
  <si>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</si>
  <si>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</si>
  <si>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</si>
  <si>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</si>
  <si>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</si>
  <si>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</si>
  <si>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</si>
  <si>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</si>
  <si>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</si>
  <si>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</si>
  <si>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</si>
  <si>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</si>
  <si>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</si>
  <si>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</si>
  <si>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</si>
  <si>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</si>
  <si>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</si>
  <si>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</si>
  <si>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</si>
  <si>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</si>
  <si>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</si>
  <si>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</si>
  <si>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</si>
  <si>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</si>
  <si>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</si>
  <si>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</si>
  <si>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</si>
  <si>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</si>
  <si>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</si>
  <si>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</si>
  <si>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</si>
  <si>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</si>
  <si>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</si>
  <si>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</si>
  <si>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</si>
  <si>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</si>
  <si>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</si>
  <si>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</si>
  <si>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</si>
  <si>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</si>
  <si>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</si>
  <si>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</si>
  <si>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</si>
  <si>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</si>
  <si>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</si>
  <si>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</si>
  <si>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</si>
  <si>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</si>
  <si>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</si>
  <si>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</si>
  <si>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</si>
  <si>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</si>
  <si>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</si>
  <si>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</si>
  <si>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</si>
  <si>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</si>
  <si>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</si>
  <si>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</si>
  <si>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</si>
  <si>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</si>
  <si>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</si>
  <si>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</si>
  <si>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</si>
  <si>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</si>
  <si>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</si>
  <si>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</si>
  <si>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</si>
  <si>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</si>
  <si>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</si>
  <si>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</si>
  <si>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</si>
  <si>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</si>
  <si>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</si>
  <si>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</si>
  <si>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</si>
  <si>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</si>
  <si>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</si>
  <si>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</si>
  <si>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</si>
  <si>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</si>
  <si>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</si>
  <si>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</si>
  <si>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</si>
  <si>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</si>
  <si>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</si>
  <si>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</si>
  <si>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</si>
  <si>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</si>
  <si>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</si>
  <si>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</si>
  <si>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</si>
  <si>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</si>
  <si>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</si>
  <si>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</si>
  <si>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</si>
  <si>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</si>
  <si>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</si>
  <si>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</si>
  <si>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</si>
  <si>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</si>
  <si>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</si>
  <si>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</si>
  <si>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</si>
  <si>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</si>
  <si>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</si>
  <si>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</si>
  <si>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</si>
  <si>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</si>
  <si>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</si>
  <si>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</si>
  <si>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</si>
  <si>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</si>
  <si>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</si>
  <si>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</si>
  <si>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</si>
  <si>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</si>
  <si>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</si>
  <si>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</si>
  <si>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</si>
  <si>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</si>
  <si>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</si>
  <si>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</si>
  <si>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</si>
  <si>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</si>
  <si>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</si>
  <si>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</si>
  <si>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</si>
  <si>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</si>
  <si>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</si>
  <si>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</si>
  <si>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</si>
  <si>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</si>
  <si>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</si>
  <si>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</si>
  <si>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</si>
  <si>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</si>
  <si>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</si>
  <si>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</si>
  <si>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</si>
  <si>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</si>
  <si>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</si>
  <si>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</si>
  <si>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</si>
  <si>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</si>
  <si>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</si>
  <si>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</si>
  <si>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</si>
  <si>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</si>
  <si>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</si>
  <si>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</si>
  <si>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</si>
  <si>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</si>
  <si>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</si>
  <si>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</si>
  <si>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</si>
  <si>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</si>
  <si>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</si>
  <si>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</si>
  <si>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</si>
  <si>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</si>
  <si>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</si>
  <si>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</si>
  <si>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</si>
  <si>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</si>
  <si>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</si>
  <si>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</si>
  <si>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</si>
  <si>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</si>
  <si>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</si>
  <si>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</si>
  <si>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</si>
  <si>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</si>
  <si>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</si>
  <si>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</si>
  <si>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</si>
  <si>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</si>
  <si>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</si>
  <si>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</si>
  <si>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</si>
  <si>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</si>
  <si>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</si>
  <si>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</si>
  <si>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</si>
  <si>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</si>
  <si>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</si>
  <si>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</si>
  <si>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</si>
  <si>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</si>
  <si>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</si>
  <si>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</si>
  <si>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</si>
  <si>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</si>
  <si>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</si>
  <si>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</si>
  <si>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</si>
  <si>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</si>
  <si>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</si>
  <si>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</si>
  <si>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</si>
  <si>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</si>
  <si>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</si>
  <si>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</si>
  <si>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</si>
  <si>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</si>
  <si>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</si>
  <si>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</si>
  <si>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</si>
  <si>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</si>
  <si>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</si>
  <si>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</si>
  <si>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</si>
  <si>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</si>
  <si>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</si>
  <si>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</si>
  <si>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</si>
  <si>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</si>
  <si>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</si>
  <si>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</si>
  <si>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</si>
  <si>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</si>
  <si>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</si>
  <si>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</si>
  <si>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</si>
  <si>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</si>
  <si>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</si>
  <si>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</si>
  <si>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</si>
  <si>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</si>
  <si>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</si>
  <si>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</si>
  <si>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</si>
  <si>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</si>
  <si>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</si>
  <si>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</si>
  <si>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</si>
  <si>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</si>
  <si>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</si>
  <si>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</si>
  <si>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</si>
  <si>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</si>
  <si>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</si>
  <si>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</si>
  <si>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</si>
  <si>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</si>
  <si>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</si>
  <si>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</si>
  <si>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</si>
  <si>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</si>
  <si>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</si>
  <si>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</si>
  <si>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</si>
  <si>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</si>
  <si>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</si>
  <si>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</si>
  <si>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</si>
  <si>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</si>
  <si>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</si>
  <si>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</si>
  <si>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</si>
  <si>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</si>
  <si>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</si>
  <si>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</si>
  <si>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</si>
  <si>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</si>
  <si>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</si>
  <si>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</si>
  <si>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</si>
  <si>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</si>
  <si>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</si>
  <si>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</si>
  <si>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</si>
  <si>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</si>
  <si>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</si>
  <si>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</si>
  <si>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</si>
  <si>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</si>
  <si>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</si>
  <si>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</si>
  <si>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</si>
  <si>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</si>
  <si>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</si>
  <si>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</si>
  <si>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</si>
  <si>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</si>
  <si>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</si>
  <si>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</si>
  <si>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</si>
  <si>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</si>
  <si>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</si>
  <si>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</si>
  <si>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</si>
  <si>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</si>
  <si>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</si>
  <si>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</si>
  <si>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</si>
  <si>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</si>
  <si>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</si>
  <si>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</si>
  <si>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</si>
  <si>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</si>
  <si>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</si>
  <si>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</si>
  <si>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</si>
  <si>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</si>
  <si>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</si>
  <si>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</si>
  <si>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</si>
  <si>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</si>
  <si>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</si>
  <si>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</si>
  <si>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</si>
  <si>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</si>
  <si>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</si>
  <si>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</si>
  <si>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</si>
  <si>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</si>
  <si>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</si>
  <si>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</si>
  <si>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</si>
  <si>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</si>
  <si>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</si>
  <si>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</si>
  <si>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</si>
  <si>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</si>
  <si>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</si>
  <si>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</si>
  <si>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</si>
  <si>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</si>
  <si>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</si>
  <si>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</si>
  <si>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</si>
  <si>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</si>
  <si>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</si>
  <si>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</si>
  <si>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</si>
  <si>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</si>
  <si>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</si>
  <si>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</si>
  <si>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</si>
  <si>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</si>
  <si>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</si>
  <si>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</si>
  <si>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</si>
  <si>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</si>
  <si>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</si>
  <si>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</si>
  <si>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</si>
  <si>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</si>
  <si>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</si>
  <si>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</si>
  <si>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</si>
  <si>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</si>
  <si>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</si>
  <si>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</si>
  <si>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</si>
  <si>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</si>
  <si>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</si>
  <si>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</si>
  <si>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</si>
  <si>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</si>
  <si>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</si>
  <si>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</si>
  <si>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</si>
  <si>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</si>
  <si>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</si>
  <si>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</si>
  <si>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</si>
  <si>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</si>
  <si>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</si>
  <si>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</si>
  <si>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</si>
  <si>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</si>
  <si>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</si>
  <si>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</si>
  <si>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</si>
  <si>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</si>
  <si>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</si>
  <si>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</si>
  <si>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</si>
  <si>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</si>
  <si>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</si>
  <si>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</si>
  <si>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</si>
  <si>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</si>
  <si>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</si>
  <si>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</si>
  <si>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</si>
  <si>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</si>
  <si>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</si>
  <si>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</si>
  <si>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</si>
  <si>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</si>
  <si>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</si>
  <si>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</si>
  <si>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</si>
  <si>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</si>
  <si>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</si>
  <si>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</si>
  <si>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</si>
  <si>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</si>
  <si>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</si>
  <si>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</si>
  <si>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</si>
  <si>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</si>
  <si>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</si>
  <si>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</si>
  <si>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</si>
  <si>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</si>
  <si>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</si>
  <si>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</si>
  <si>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</si>
  <si>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</si>
  <si>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</si>
  <si>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</si>
  <si>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</si>
  <si>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</si>
  <si>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</si>
  <si>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</si>
  <si>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</si>
  <si>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</si>
  <si>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</si>
  <si>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</si>
  <si>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</si>
  <si>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</si>
  <si>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</si>
  <si>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</si>
  <si>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</si>
  <si>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</si>
  <si>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</si>
  <si>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</si>
  <si>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</si>
  <si>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</si>
  <si>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</si>
  <si>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</si>
  <si>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</si>
  <si>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</si>
  <si>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</si>
  <si>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</si>
  <si>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</si>
  <si>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</si>
  <si>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</si>
  <si>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</si>
  <si>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</si>
  <si>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</si>
  <si>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</si>
  <si>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</si>
  <si>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</si>
  <si>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</si>
  <si>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</si>
  <si>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</si>
  <si>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</si>
  <si>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</si>
  <si>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</si>
  <si>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</si>
  <si>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</si>
  <si>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</si>
  <si>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</si>
  <si>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</si>
  <si>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</si>
  <si>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</si>
  <si>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</si>
  <si>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</si>
  <si>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</si>
  <si>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</si>
  <si>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</si>
  <si>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</si>
  <si>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</si>
  <si>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</si>
  <si>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</si>
  <si>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</si>
  <si>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</si>
  <si>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</si>
  <si>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</si>
  <si>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</si>
  <si>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</si>
  <si>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</si>
  <si>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</si>
  <si>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</si>
  <si>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</si>
  <si>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</si>
  <si>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</si>
  <si>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</si>
  <si>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</si>
  <si>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</si>
  <si>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</si>
  <si>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</si>
  <si>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</si>
  <si>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</si>
  <si>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</si>
  <si>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</si>
  <si>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</si>
  <si>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</si>
  <si>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</si>
  <si>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</si>
  <si>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</si>
  <si>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</si>
  <si>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</si>
  <si>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</si>
  <si>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</si>
  <si>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</si>
  <si>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</si>
  <si>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</si>
  <si>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</si>
  <si>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</si>
  <si>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</si>
  <si>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</si>
  <si>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</si>
  <si>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</si>
  <si>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</si>
  <si>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</si>
  <si>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</si>
  <si>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</si>
  <si>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</si>
  <si>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</si>
  <si>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</si>
  <si>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</si>
  <si>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</si>
  <si>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</si>
  <si>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</si>
  <si>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</si>
  <si>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</si>
  <si>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</si>
  <si>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</si>
  <si>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</si>
  <si>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</si>
  <si>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</si>
  <si>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</si>
  <si>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</si>
  <si>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</si>
  <si>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</si>
  <si>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</si>
  <si>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</si>
  <si>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</si>
  <si>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</si>
  <si>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</si>
  <si>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</si>
  <si>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</si>
  <si>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</si>
  <si>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</si>
  <si>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</si>
  <si>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</si>
  <si>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</si>
  <si>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</si>
  <si>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</si>
  <si>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</si>
  <si>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</si>
  <si>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</si>
  <si>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</si>
  <si>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</si>
  <si>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</si>
  <si>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</si>
  <si>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</si>
  <si>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</si>
  <si>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</si>
  <si>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</si>
  <si>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</si>
  <si>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</si>
  <si>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</si>
  <si>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</si>
  <si>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</si>
  <si>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</si>
  <si>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</si>
  <si>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</si>
  <si>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</si>
  <si>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</si>
  <si>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</si>
  <si>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</si>
  <si>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</si>
  <si>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</si>
  <si>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</si>
  <si>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</si>
  <si>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</si>
  <si>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</si>
  <si>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</si>
  <si>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</si>
  <si>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</si>
  <si>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</si>
  <si>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</si>
  <si>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</si>
  <si>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</si>
  <si>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</si>
  <si>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</si>
  <si>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</si>
  <si>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</si>
  <si>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</si>
  <si>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</si>
  <si>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</si>
  <si>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</si>
  <si>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</si>
  <si>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</si>
  <si>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</si>
  <si>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</si>
  <si>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</si>
  <si>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</si>
  <si>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</si>
  <si>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</si>
  <si>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</si>
  <si>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</si>
  <si>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</si>
  <si>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</si>
  <si>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</si>
  <si>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</si>
  <si>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</si>
  <si>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</si>
  <si>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</si>
  <si>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</si>
  <si>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</si>
  <si>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</si>
  <si>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</si>
  <si>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</si>
  <si>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</si>
  <si>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</si>
  <si>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</si>
  <si>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</si>
  <si>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</si>
  <si>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</si>
  <si>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</si>
  <si>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</si>
  <si>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</si>
  <si>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</si>
  <si>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</si>
  <si>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</si>
  <si>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</si>
  <si>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</si>
  <si>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</si>
  <si>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</si>
  <si>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</si>
  <si>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</si>
  <si>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</si>
  <si>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</si>
  <si>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</si>
  <si>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</si>
  <si>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</si>
  <si>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</si>
  <si>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</si>
  <si>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</si>
  <si>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</si>
  <si>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</si>
  <si>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</si>
  <si>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</si>
  <si>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</si>
  <si>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</si>
  <si>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</si>
  <si>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</si>
  <si>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</si>
  <si>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</si>
  <si>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</si>
  <si>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</si>
  <si>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</si>
  <si>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</si>
  <si>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</si>
  <si>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</si>
  <si>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</si>
  <si>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</si>
  <si>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</si>
  <si>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</si>
  <si>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</si>
  <si>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</si>
  <si>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</si>
  <si>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</si>
  <si>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</si>
  <si>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</si>
  <si>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</si>
  <si>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</si>
  <si>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</si>
  <si>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</si>
  <si>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</si>
  <si>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</si>
  <si>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</si>
  <si>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</si>
  <si>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</si>
  <si>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</si>
  <si>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</si>
  <si>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</si>
  <si>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</si>
  <si>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</si>
  <si>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</si>
  <si>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</si>
  <si>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</si>
  <si>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</si>
  <si>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</si>
  <si>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</si>
  <si>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</si>
  <si>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</si>
  <si>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</si>
  <si>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</si>
  <si>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</si>
  <si>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</si>
  <si>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</si>
  <si>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</si>
  <si>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</si>
  <si>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</si>
  <si>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</si>
  <si>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</si>
  <si>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</si>
  <si>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</si>
  <si>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</si>
  <si>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</si>
  <si>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</si>
  <si>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</si>
  <si>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</si>
  <si>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</si>
  <si>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</si>
  <si>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</si>
  <si>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</si>
  <si>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</si>
  <si>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</si>
  <si>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</si>
  <si>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</si>
  <si>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</si>
  <si>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</si>
  <si>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</si>
  <si>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</si>
  <si>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</si>
  <si>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</si>
  <si>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</si>
  <si>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</si>
  <si>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</si>
  <si>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</si>
  <si>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</si>
  <si>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</si>
  <si>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</si>
  <si>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</si>
  <si>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</si>
  <si>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</si>
  <si>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</si>
  <si>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</si>
  <si>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</si>
  <si>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</si>
  <si>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</si>
  <si>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</si>
  <si>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</si>
  <si>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</si>
  <si>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</si>
  <si>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</si>
  <si>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</si>
  <si>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</si>
  <si>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</si>
  <si>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</si>
  <si>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</si>
  <si>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</si>
  <si>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</si>
  <si>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</si>
  <si>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</si>
  <si>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</si>
  <si>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</si>
  <si>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</si>
  <si>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</si>
  <si>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</si>
  <si>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</si>
  <si>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</si>
  <si>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</si>
  <si>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</si>
  <si>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</si>
  <si>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</si>
  <si>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</si>
  <si>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</si>
  <si>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</si>
  <si>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</si>
  <si>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</si>
  <si>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</si>
  <si>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</si>
  <si>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</si>
  <si>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</si>
  <si>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</si>
  <si>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</si>
  <si>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</si>
  <si>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</si>
  <si>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</si>
  <si>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</si>
  <si>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</si>
  <si>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</si>
  <si>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</si>
  <si>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</si>
  <si>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</si>
  <si>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</si>
  <si>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</si>
  <si>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</si>
  <si>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</si>
  <si>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</si>
  <si>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</si>
  <si>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</si>
  <si>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</si>
  <si>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</si>
  <si>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</si>
  <si>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</si>
  <si>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</si>
  <si>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</si>
  <si>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</si>
  <si>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</si>
  <si>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</si>
  <si>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</si>
  <si>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</si>
  <si>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</si>
  <si>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</si>
  <si>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</si>
  <si>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</si>
  <si>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</si>
  <si>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</si>
  <si>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</si>
  <si>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</si>
  <si>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</si>
  <si>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</si>
  <si>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</si>
  <si>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</si>
  <si>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</si>
  <si>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</si>
  <si>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</si>
  <si>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</si>
  <si>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</si>
  <si>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</si>
  <si>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</si>
  <si>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</si>
  <si>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</si>
  <si>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</si>
  <si>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</si>
  <si>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</si>
  <si>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</si>
  <si>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</si>
  <si>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</si>
  <si>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</si>
  <si>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</si>
  <si>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</si>
  <si>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</si>
  <si>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</si>
  <si>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</si>
  <si>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</si>
  <si>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</si>
  <si>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</si>
  <si>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</si>
  <si>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</si>
  <si>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</si>
  <si>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</si>
  <si>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</si>
  <si>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</si>
  <si>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</si>
  <si>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</si>
  <si>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</si>
  <si>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</si>
  <si>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</si>
  <si>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</si>
  <si>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</si>
  <si>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</si>
  <si>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</si>
  <si>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</si>
  <si>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</si>
  <si>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</si>
  <si>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</si>
  <si>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</si>
  <si>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</si>
  <si>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</si>
  <si>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</si>
  <si>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</si>
  <si>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</si>
  <si>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</si>
  <si>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</si>
  <si>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</si>
  <si>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</si>
  <si>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</si>
  <si>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</si>
  <si>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</si>
  <si>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</si>
  <si>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</si>
  <si>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</si>
  <si>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</si>
  <si>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</si>
  <si>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</si>
  <si>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</si>
  <si>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</si>
  <si>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</si>
  <si>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</si>
  <si>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</si>
  <si>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</si>
  <si>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</si>
  <si>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</si>
  <si>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</si>
  <si>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</si>
  <si>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</si>
  <si>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</si>
  <si>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</si>
  <si>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</si>
  <si>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</si>
  <si>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</si>
  <si>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</si>
  <si>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</si>
  <si>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</si>
  <si>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</si>
  <si>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</si>
  <si>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</si>
  <si>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</si>
  <si>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</si>
  <si>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</si>
  <si>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</si>
  <si>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</si>
  <si>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</si>
  <si>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</si>
  <si>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</si>
  <si>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</si>
  <si>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</si>
  <si>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</si>
  <si>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</si>
  <si>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</si>
  <si>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</si>
  <si>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</si>
  <si>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</si>
  <si>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</si>
  <si>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</si>
  <si>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</si>
  <si>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</si>
  <si>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</si>
  <si>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</si>
  <si>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</si>
  <si>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</si>
  <si>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</si>
  <si>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</si>
  <si>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</si>
  <si>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</si>
  <si>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</si>
  <si>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</si>
  <si>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</si>
  <si>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</si>
  <si>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</si>
  <si>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</si>
  <si>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</si>
  <si>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</si>
  <si>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</si>
  <si>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</si>
  <si>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</si>
  <si>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</si>
  <si>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</si>
  <si>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</si>
  <si>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</si>
  <si>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</si>
  <si>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</si>
  <si>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</si>
  <si>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</si>
  <si>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</si>
  <si>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</si>
  <si>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</si>
  <si>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</si>
  <si>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</si>
  <si>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</si>
  <si>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</si>
  <si>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</si>
  <si>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</si>
  <si>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</si>
  <si>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</si>
  <si>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</si>
  <si>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</si>
  <si>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</si>
  <si>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</si>
  <si>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</si>
  <si>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</si>
  <si>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</si>
  <si>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</si>
  <si>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</si>
  <si>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</si>
  <si>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</si>
  <si>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</si>
  <si>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</si>
  <si>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</si>
  <si>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</si>
  <si>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</si>
  <si>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</si>
  <si>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</si>
  <si>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</si>
  <si>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</si>
  <si>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</si>
  <si>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</si>
  <si>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</si>
  <si>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</si>
  <si>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</si>
  <si>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</si>
  <si>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</si>
  <si>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</si>
  <si>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</si>
  <si>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</si>
  <si>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</si>
  <si>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</si>
  <si>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</si>
  <si>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</si>
  <si>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</si>
  <si>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</si>
  <si>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</si>
  <si>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</si>
  <si>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</si>
  <si>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</si>
  <si>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</si>
  <si>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</si>
  <si>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</si>
  <si>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</si>
  <si>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</si>
  <si>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</si>
  <si>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</si>
  <si>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</si>
  <si>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</si>
  <si>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</si>
  <si>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</si>
  <si>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</si>
  <si>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</si>
  <si>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</si>
  <si>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</si>
  <si>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</si>
  <si>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</si>
  <si>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</si>
  <si>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</si>
  <si>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</si>
  <si>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</si>
  <si>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</si>
  <si>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</si>
  <si>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</si>
  <si>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</si>
  <si>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</si>
  <si>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</si>
  <si>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</si>
  <si>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</si>
  <si>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</si>
  <si>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</si>
  <si>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</si>
  <si>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</si>
  <si>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</si>
  <si>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</si>
  <si>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</si>
  <si>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</si>
  <si>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</si>
  <si>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</si>
  <si>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</si>
  <si>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</si>
  <si>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</si>
  <si>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</si>
  <si>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</si>
  <si>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</si>
  <si>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</si>
  <si>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</si>
  <si>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</si>
  <si>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</si>
  <si>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</si>
  <si>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</si>
  <si>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</si>
  <si>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</si>
  <si>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</si>
  <si>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</si>
  <si>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</si>
  <si>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</si>
  <si>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</si>
  <si>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</si>
  <si>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</si>
  <si>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</si>
  <si>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</si>
  <si>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</si>
  <si>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</si>
  <si>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</si>
  <si>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</si>
  <si>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</si>
  <si>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</si>
  <si>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</si>
  <si>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</si>
  <si>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</si>
  <si>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</si>
  <si>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</si>
  <si>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</si>
  <si>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</si>
  <si>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</si>
  <si>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</si>
  <si>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</si>
  <si>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</si>
  <si>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</si>
  <si>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</si>
  <si>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</si>
  <si>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</si>
  <si>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</si>
  <si>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</si>
  <si>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</si>
  <si>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</si>
  <si>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</si>
  <si>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</si>
  <si>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</si>
  <si>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</si>
  <si>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</si>
  <si>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</si>
  <si>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</si>
  <si>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</si>
  <si>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</si>
  <si>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</si>
  <si>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</si>
  <si>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</si>
  <si>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</si>
  <si>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</si>
  <si>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</si>
  <si>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</si>
  <si>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</si>
  <si>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</si>
  <si>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</si>
  <si>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</si>
  <si>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</si>
  <si>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</si>
  <si>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</si>
  <si>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</si>
  <si>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</si>
  <si>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</si>
  <si>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</si>
  <si>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</si>
  <si>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</si>
  <si>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</si>
  <si>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</si>
  <si>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</si>
  <si>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</si>
  <si>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</si>
  <si>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</si>
  <si>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</si>
  <si>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</si>
  <si>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</si>
  <si>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</si>
  <si>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</si>
  <si>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</si>
  <si>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</si>
  <si>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</si>
  <si>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</si>
  <si>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</si>
  <si>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</si>
  <si>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</si>
  <si>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</si>
  <si>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</si>
  <si>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</si>
  <si>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</si>
  <si>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</si>
  <si>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</si>
  <si>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</si>
  <si>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</si>
  <si>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</si>
  <si>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</si>
  <si>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</si>
  <si>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</si>
  <si>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</si>
  <si>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</si>
  <si>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</si>
  <si>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</si>
  <si>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</si>
  <si>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</si>
  <si>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</si>
  <si>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</si>
  <si>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</si>
  <si>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</si>
  <si>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</si>
  <si>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</si>
  <si>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</si>
  <si>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</si>
  <si>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</si>
  <si>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</si>
  <si>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</si>
  <si>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</si>
  <si>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</si>
  <si>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</si>
  <si>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</si>
  <si>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</si>
  <si>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</si>
  <si>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</si>
  <si>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</si>
  <si>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</si>
  <si>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</si>
  <si>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</si>
  <si>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</si>
  <si>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</si>
  <si>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</si>
  <si>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</si>
  <si>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</si>
  <si>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</si>
  <si>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</si>
  <si>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</si>
  <si>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</si>
  <si>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</si>
  <si>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</si>
  <si>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</si>
  <si>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</si>
  <si>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</si>
  <si>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</si>
  <si>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</si>
  <si>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</si>
  <si>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</si>
  <si>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</si>
  <si>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</si>
  <si>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</si>
  <si>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</si>
  <si>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</si>
  <si>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</si>
  <si>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</si>
  <si>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</si>
  <si>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</si>
  <si>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</si>
  <si>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</si>
  <si>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</si>
  <si>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</si>
  <si>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</si>
  <si>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</si>
  <si>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</si>
  <si>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</si>
  <si>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</si>
  <si>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</si>
  <si>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</si>
  <si>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</si>
  <si>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</si>
  <si>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</si>
  <si>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</si>
  <si>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</si>
  <si>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</si>
  <si>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</si>
  <si>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</si>
  <si>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</si>
  <si>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</si>
  <si>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</si>
  <si>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</si>
  <si>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</si>
  <si>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</si>
  <si>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</si>
  <si>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</si>
  <si>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</si>
  <si>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</si>
  <si>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</si>
  <si>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</si>
  <si>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</si>
  <si>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</si>
  <si>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</si>
  <si>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</si>
  <si>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</si>
  <si>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</si>
  <si>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</si>
  <si>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</si>
  <si>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</si>
  <si>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</si>
  <si>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</si>
  <si>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</si>
  <si>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</si>
  <si>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</si>
  <si>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</si>
  <si>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</si>
  <si>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</si>
  <si>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</si>
  <si>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</si>
  <si>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</si>
  <si>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</si>
  <si>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</si>
  <si>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</si>
  <si>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</si>
  <si>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</si>
  <si>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</si>
  <si>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</si>
  <si>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</si>
  <si>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</si>
  <si>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</si>
  <si>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</si>
  <si>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</si>
  <si>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</si>
  <si>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</si>
  <si>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</si>
  <si>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</si>
  <si>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</si>
  <si>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</si>
  <si>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</si>
  <si>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</si>
  <si>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</si>
  <si>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</si>
  <si>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</si>
  <si>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</si>
  <si>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</si>
  <si>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</si>
  <si>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</si>
  <si>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</si>
  <si>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</si>
  <si>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</si>
  <si>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</si>
  <si>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</si>
  <si>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</si>
  <si>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</si>
  <si>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</si>
  <si>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</si>
  <si>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</si>
  <si>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</si>
  <si>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</si>
  <si>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</si>
  <si>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</si>
  <si>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</si>
  <si>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</si>
  <si>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</si>
  <si>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</si>
  <si>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</si>
  <si>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</si>
  <si>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</si>
  <si>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</si>
  <si>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</si>
  <si>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</si>
  <si>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</si>
  <si>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</si>
  <si>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</si>
  <si>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</si>
  <si>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</si>
  <si>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</si>
  <si>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</si>
  <si>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</si>
  <si>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</si>
  <si>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</si>
  <si>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</si>
  <si>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</si>
  <si>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</si>
  <si>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</si>
  <si>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</si>
  <si>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</si>
  <si>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</si>
  <si>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</si>
  <si>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</si>
  <si>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</si>
  <si>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</si>
  <si>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</si>
  <si>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</si>
  <si>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</si>
  <si>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</si>
  <si>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</si>
  <si>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</si>
  <si>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</si>
  <si>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</si>
  <si>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</si>
  <si>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</si>
  <si>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</si>
  <si>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</si>
  <si>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</si>
  <si>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</si>
  <si>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</si>
  <si>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</si>
  <si>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</si>
  <si>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</si>
  <si>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</si>
  <si>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</si>
  <si>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</si>
  <si>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</si>
  <si>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</si>
  <si>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</si>
  <si>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</si>
  <si>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</si>
  <si>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</si>
  <si>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</si>
  <si>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</si>
  <si>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</si>
  <si>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</si>
  <si>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</si>
  <si>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</si>
  <si>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</si>
  <si>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</si>
  <si>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</si>
  <si>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</si>
  <si>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</si>
  <si>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</si>
  <si>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</si>
  <si>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</si>
  <si>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</si>
  <si>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</si>
  <si>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</si>
  <si>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</si>
  <si>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</si>
  <si>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</si>
  <si>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</si>
  <si>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</si>
  <si>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</si>
  <si>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</si>
  <si>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</si>
  <si>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</si>
  <si>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</si>
  <si>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</si>
  <si>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</si>
  <si>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</si>
  <si>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</si>
  <si>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</si>
  <si>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</si>
  <si>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</si>
  <si>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</si>
  <si>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</si>
  <si>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</si>
  <si>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</si>
  <si>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</si>
  <si>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</si>
  <si>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</si>
  <si>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</si>
  <si>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</si>
  <si>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</si>
  <si>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</si>
  <si>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</si>
  <si>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</si>
  <si>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</si>
  <si>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</si>
  <si>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</si>
  <si>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</si>
  <si>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</si>
  <si>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</si>
  <si>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</si>
  <si>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</si>
  <si>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</si>
  <si>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</si>
  <si>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</si>
  <si>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</si>
  <si>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</si>
  <si>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</si>
  <si>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</si>
  <si>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</si>
  <si>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</si>
  <si>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</si>
  <si>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</si>
  <si>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</si>
  <si>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</si>
  <si>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</si>
  <si>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</si>
  <si>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</si>
  <si>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</si>
  <si>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</si>
  <si>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</si>
  <si>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</si>
  <si>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</si>
  <si>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</si>
  <si>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</si>
  <si>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</si>
  <si>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</si>
  <si>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</si>
  <si>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</si>
  <si>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</si>
  <si>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</si>
  <si>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</si>
  <si>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</si>
  <si>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</si>
  <si>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</si>
  <si>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</si>
  <si>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</si>
  <si>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</si>
  <si>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</si>
  <si>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</si>
  <si>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</si>
  <si>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</si>
  <si>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</si>
  <si>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</si>
  <si>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</si>
  <si>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</si>
  <si>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</si>
  <si>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</si>
  <si>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</si>
  <si>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</si>
  <si>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</si>
  <si>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</si>
  <si>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</si>
  <si>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</si>
  <si>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</si>
  <si>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</si>
  <si>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</si>
  <si>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</si>
  <si>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</si>
  <si>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</si>
  <si>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</si>
  <si>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</si>
  <si>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</si>
  <si>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</si>
  <si>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</si>
  <si>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</si>
  <si>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</si>
  <si>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</si>
  <si>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</si>
  <si>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</si>
  <si>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</si>
  <si>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</si>
  <si>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</si>
  <si>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</si>
  <si>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</si>
  <si>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</si>
  <si>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</si>
  <si>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</si>
  <si>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</si>
  <si>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</si>
  <si>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</si>
  <si>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</si>
  <si>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</si>
  <si>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</si>
  <si>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</si>
  <si>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</si>
  <si>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</si>
  <si>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</si>
  <si>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</si>
  <si>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</si>
  <si>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</si>
  <si>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</si>
  <si>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</si>
  <si>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</si>
  <si>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</si>
  <si>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</si>
  <si>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</si>
  <si>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</si>
  <si>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</si>
  <si>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</si>
  <si>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</si>
  <si>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</si>
  <si>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</si>
  <si>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</si>
  <si>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</si>
  <si>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</si>
  <si>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</si>
  <si>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</si>
  <si>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</si>
  <si>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</si>
  <si>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</si>
  <si>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</si>
  <si>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</si>
  <si>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</si>
  <si>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</si>
  <si>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</si>
  <si>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</si>
  <si>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</si>
  <si>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</si>
  <si>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</si>
  <si>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</si>
  <si>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</si>
  <si>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</si>
  <si>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</si>
  <si>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</si>
  <si>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</si>
  <si>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</si>
  <si>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</si>
  <si>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</si>
  <si>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</si>
  <si>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</si>
  <si>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</si>
  <si>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</si>
  <si>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</si>
  <si>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</si>
  <si>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</si>
  <si>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</si>
  <si>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</si>
  <si>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</si>
  <si>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</si>
  <si>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</si>
  <si>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</si>
  <si>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</si>
  <si>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</si>
  <si>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</si>
  <si>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</si>
  <si>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</si>
  <si>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</si>
  <si>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</si>
  <si>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</si>
  <si>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</si>
  <si>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</si>
  <si>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</si>
  <si>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</si>
  <si>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</si>
  <si>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</si>
  <si>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</si>
  <si>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</si>
  <si>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</si>
  <si>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</si>
  <si>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</si>
  <si>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</si>
  <si>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</si>
  <si>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</si>
  <si>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</si>
  <si>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</si>
  <si>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</si>
  <si>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</si>
  <si>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</si>
  <si>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</si>
  <si>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</si>
  <si>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</si>
  <si>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</si>
  <si>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</si>
  <si>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</si>
  <si>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</si>
  <si>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</si>
  <si>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</si>
  <si>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</si>
  <si>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</si>
  <si>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</si>
  <si>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</si>
  <si>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</si>
  <si>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</si>
  <si>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</si>
  <si>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</si>
  <si>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</si>
  <si>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</si>
  <si>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</si>
  <si>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</si>
  <si>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</si>
  <si>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</si>
  <si>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</si>
  <si>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</si>
  <si>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</si>
  <si>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</si>
  <si>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</si>
  <si>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</si>
  <si>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</si>
  <si>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</si>
  <si>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</si>
  <si>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</si>
  <si>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</si>
  <si>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</si>
  <si>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</si>
  <si>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</si>
  <si>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</si>
  <si>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</si>
  <si>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</si>
  <si>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</si>
  <si>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</si>
  <si>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</si>
  <si>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</si>
  <si>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</si>
  <si>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</si>
  <si>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</si>
  <si>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</si>
  <si>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</si>
  <si>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</si>
  <si>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</si>
  <si>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</si>
  <si>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</si>
  <si>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</si>
  <si>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</si>
  <si>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</si>
  <si>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</si>
  <si>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</si>
  <si>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</si>
  <si>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</si>
  <si>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</si>
  <si>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</si>
  <si>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</si>
  <si>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</si>
  <si>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</si>
  <si>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</si>
  <si>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</si>
  <si>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</si>
  <si>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</si>
  <si>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</si>
  <si>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</si>
  <si>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</si>
  <si>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</si>
  <si>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</si>
  <si>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</si>
  <si>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</si>
  <si>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</si>
  <si>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</si>
  <si>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</si>
  <si>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</si>
  <si>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</si>
  <si>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</si>
  <si>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</si>
  <si>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</si>
  <si>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</si>
  <si>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</si>
  <si>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</si>
  <si>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</si>
  <si>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</si>
  <si>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</si>
  <si>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</si>
  <si>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</si>
  <si>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</si>
  <si>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</si>
  <si>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</si>
  <si>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</si>
  <si>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</si>
  <si>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</si>
  <si>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</si>
  <si>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</si>
  <si>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</si>
  <si>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</si>
  <si>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</si>
  <si>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</si>
  <si>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</si>
  <si>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</si>
  <si>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</si>
  <si>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</si>
  <si>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</si>
  <si>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</si>
  <si>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</si>
  <si>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</si>
  <si>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</si>
  <si>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</si>
  <si>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</si>
  <si>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</si>
  <si>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</si>
  <si>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</si>
  <si>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</si>
  <si>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</si>
  <si>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</si>
  <si>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</si>
  <si>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</si>
  <si>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</si>
  <si>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</si>
  <si>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</si>
  <si>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</si>
  <si>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</si>
  <si>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</si>
  <si>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</si>
  <si>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</si>
  <si>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</si>
  <si>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</si>
  <si>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</si>
  <si>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</si>
  <si>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</si>
  <si>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</si>
  <si>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</si>
  <si>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</si>
  <si>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</si>
  <si>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</si>
  <si>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</si>
  <si>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</si>
  <si>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</si>
  <si>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</si>
  <si>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</si>
  <si>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</si>
  <si>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</si>
  <si>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</si>
  <si>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</si>
  <si>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</si>
  <si>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</si>
  <si>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</si>
  <si>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</si>
  <si>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</si>
  <si>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</si>
  <si>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</si>
  <si>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</si>
  <si>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</si>
  <si>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</si>
  <si>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</si>
  <si>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</si>
  <si>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</si>
  <si>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</si>
  <si>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</si>
  <si>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</si>
  <si>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</si>
  <si>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</si>
  <si>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</si>
  <si>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</si>
  <si>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</si>
  <si>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</si>
  <si>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</si>
  <si>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</si>
  <si>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</si>
  <si>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</si>
  <si>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</si>
  <si>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</si>
  <si>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</si>
  <si>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</si>
  <si>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</si>
  <si>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</si>
  <si>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</si>
  <si>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</si>
  <si>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</si>
  <si>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</si>
  <si>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</si>
  <si>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</si>
  <si>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</si>
  <si>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</si>
  <si>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</si>
  <si>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</si>
  <si>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</si>
  <si>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</si>
  <si>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</si>
  <si>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</si>
  <si>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</si>
  <si>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</si>
  <si>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</si>
  <si>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</si>
  <si>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</si>
  <si>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</si>
  <si>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</si>
  <si>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</si>
  <si>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</si>
  <si>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</si>
  <si>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</si>
  <si>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</si>
  <si>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</si>
  <si>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</si>
  <si>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</si>
  <si>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</si>
  <si>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</si>
  <si>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</si>
  <si>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</si>
  <si>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</si>
  <si>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</si>
  <si>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</si>
  <si>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</si>
  <si>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</si>
  <si>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</si>
  <si>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</si>
  <si>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</si>
  <si>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</si>
  <si>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</si>
  <si>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</si>
  <si>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</si>
  <si>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</si>
  <si>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</si>
  <si>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</si>
  <si>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</si>
  <si>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</si>
  <si>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</si>
  <si>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</si>
  <si>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</si>
  <si>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</si>
  <si>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</si>
  <si>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</si>
  <si>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</si>
  <si>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</si>
  <si>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</si>
  <si>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</si>
  <si>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</si>
  <si>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</si>
  <si>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</si>
  <si>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</si>
  <si>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</si>
  <si>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</si>
  <si>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</si>
  <si>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</si>
  <si>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</si>
  <si>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</si>
  <si>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</si>
  <si>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</si>
  <si>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</si>
  <si>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</si>
  <si>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</si>
  <si>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</si>
  <si>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</si>
  <si>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</si>
  <si>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</si>
  <si>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</si>
  <si>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</si>
  <si>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</si>
  <si>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</si>
  <si>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</si>
  <si>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</si>
  <si>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</si>
  <si>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</si>
  <si>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</si>
  <si>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</si>
  <si>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</si>
  <si>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</si>
  <si>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</si>
  <si>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</si>
  <si>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</si>
  <si>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</si>
  <si>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</si>
  <si>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</si>
  <si>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</si>
  <si>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</si>
  <si>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</si>
  <si>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</si>
  <si>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</si>
  <si>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</si>
  <si>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</si>
  <si>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</si>
  <si>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</si>
  <si>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</si>
  <si>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</si>
  <si>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</si>
  <si>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</si>
  <si>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</si>
  <si>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</si>
  <si>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</si>
  <si>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</si>
  <si>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</si>
  <si>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</si>
  <si>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</si>
  <si>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</si>
  <si>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</si>
  <si>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</si>
  <si>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</si>
  <si>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</si>
  <si>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</si>
  <si>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</si>
  <si>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</si>
  <si>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</si>
  <si>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</si>
  <si>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</si>
  <si>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</si>
  <si>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</si>
  <si>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</si>
  <si>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</si>
  <si>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</si>
  <si>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</si>
  <si>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</si>
  <si>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</si>
  <si>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</si>
  <si>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</si>
  <si>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</si>
  <si>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</si>
  <si>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</si>
  <si>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</si>
  <si>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</si>
  <si>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</si>
  <si>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</si>
  <si>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</si>
  <si>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</si>
  <si>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</si>
  <si>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</si>
  <si>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</si>
  <si>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</si>
  <si>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</si>
  <si>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</si>
  <si>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</si>
  <si>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</si>
  <si>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</si>
  <si>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</si>
  <si>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</si>
  <si>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</si>
  <si>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</si>
  <si>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</si>
  <si>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</si>
  <si>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</si>
  <si>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</si>
  <si>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</si>
  <si>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</si>
  <si>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</si>
  <si>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</si>
  <si>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</si>
  <si>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</si>
  <si>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</si>
  <si>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</si>
  <si>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</si>
  <si>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</si>
  <si>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</si>
  <si>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</si>
  <si>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</si>
  <si>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</si>
  <si>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</si>
  <si>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</si>
  <si>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</si>
  <si>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</si>
  <si>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</si>
  <si>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</si>
  <si>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</si>
  <si>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</si>
  <si>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</si>
  <si>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</si>
  <si>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</si>
  <si>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</si>
  <si>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</si>
  <si>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</si>
  <si>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</si>
  <si>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</si>
  <si>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</si>
  <si>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</si>
  <si>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</si>
  <si>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</si>
  <si>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</si>
  <si>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</si>
  <si>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</si>
  <si>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</si>
  <si>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</si>
  <si>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</si>
  <si>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</si>
  <si>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</si>
  <si>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</si>
  <si>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</si>
  <si>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</si>
  <si>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</si>
  <si>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</si>
  <si>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</si>
  <si>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</si>
  <si>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</si>
  <si>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</si>
  <si>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</si>
  <si>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</si>
  <si>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</si>
  <si>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</si>
  <si>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</si>
  <si>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</si>
  <si>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</si>
  <si>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</si>
  <si>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</si>
  <si>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</si>
  <si>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</si>
  <si>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</si>
  <si>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</si>
  <si>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</si>
  <si>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</si>
  <si>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</si>
  <si>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</si>
  <si>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</si>
  <si>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</si>
  <si>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</si>
  <si>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</si>
  <si>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</si>
  <si>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</si>
  <si>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</si>
  <si>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</si>
  <si>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</si>
  <si>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</si>
  <si>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</si>
  <si>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</si>
  <si>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</si>
  <si>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</si>
  <si>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</si>
  <si>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</si>
  <si>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</si>
  <si>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</si>
  <si>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</si>
  <si>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</si>
  <si>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</si>
  <si>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</si>
  <si>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</si>
  <si>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</si>
  <si>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</si>
  <si>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</si>
  <si>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</si>
  <si>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</si>
  <si>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</si>
  <si>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</si>
  <si>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</si>
  <si>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</si>
  <si>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</si>
  <si>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</si>
  <si>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</si>
  <si>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</si>
  <si>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</si>
  <si>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</si>
  <si>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</si>
  <si>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</si>
  <si>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</si>
  <si>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</si>
  <si>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</si>
  <si>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</si>
  <si>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</si>
  <si>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</si>
  <si>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</si>
  <si>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</si>
  <si>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</si>
  <si>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</si>
  <si>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</si>
  <si>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</si>
  <si>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</si>
  <si>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</si>
  <si>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</si>
  <si>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</si>
  <si>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</si>
  <si>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</si>
  <si>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</si>
  <si>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</si>
  <si>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</si>
  <si>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</si>
  <si>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</si>
  <si>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</si>
  <si>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</si>
  <si>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</si>
  <si>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</si>
  <si>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</si>
  <si>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</si>
  <si>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</si>
  <si>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</si>
  <si>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</si>
  <si>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</si>
  <si>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</si>
  <si>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</si>
  <si>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</si>
  <si>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</si>
  <si>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</si>
  <si>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</si>
  <si>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</si>
  <si>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</si>
  <si>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</si>
  <si>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</si>
  <si>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</si>
  <si>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</si>
  <si>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</si>
  <si>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</si>
  <si>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</si>
  <si>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</si>
  <si>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</si>
  <si>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</si>
  <si>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</si>
  <si>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</si>
  <si>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</si>
  <si>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</si>
  <si>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</si>
  <si>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</si>
  <si>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</si>
  <si>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</si>
  <si>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</si>
  <si>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</si>
  <si>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</si>
  <si>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</si>
  <si>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</si>
  <si>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</si>
  <si>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</si>
  <si>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</si>
  <si>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</si>
  <si>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</si>
  <si>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</si>
  <si>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</si>
  <si>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</si>
  <si>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</si>
  <si>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</si>
  <si>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</si>
  <si>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</si>
  <si>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</si>
  <si>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</si>
  <si>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</si>
  <si>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</si>
  <si>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</si>
  <si>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</si>
  <si>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</si>
  <si>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</si>
  <si>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</si>
  <si>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</si>
  <si>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</si>
  <si>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</si>
  <si>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</si>
  <si>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</si>
  <si>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</si>
  <si>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</si>
  <si>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</si>
  <si>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</si>
  <si>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</si>
  <si>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</si>
  <si>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</si>
  <si>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</si>
  <si>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</si>
  <si>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</si>
  <si>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</si>
  <si>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</si>
  <si>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</si>
  <si>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</si>
  <si>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</si>
  <si>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</si>
  <si>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</si>
  <si>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</si>
  <si>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</si>
  <si>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</si>
  <si>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</si>
  <si>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</si>
  <si>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</si>
  <si>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</si>
  <si>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</si>
  <si>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</si>
  <si>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</si>
  <si>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</si>
  <si>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</si>
  <si>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</si>
  <si>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</si>
  <si>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</si>
  <si>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</si>
  <si>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</si>
  <si>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</si>
  <si>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</si>
  <si>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</si>
  <si>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</si>
  <si>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</si>
  <si>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</si>
  <si>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</si>
  <si>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</si>
  <si>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</si>
  <si>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</si>
  <si>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</si>
  <si>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</si>
  <si>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</si>
  <si>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</si>
  <si>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</si>
  <si>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</si>
  <si>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</si>
  <si>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</si>
  <si>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</si>
  <si>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</si>
  <si>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</si>
  <si>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</si>
  <si>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</si>
  <si>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</si>
  <si>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</si>
  <si>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</si>
  <si>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</si>
  <si>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</si>
  <si>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</si>
  <si>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</si>
  <si>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</si>
  <si>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</si>
  <si>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</si>
  <si>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</si>
  <si>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</si>
  <si>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</si>
  <si>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</si>
  <si>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</si>
  <si>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</si>
  <si>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</si>
  <si>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</si>
  <si>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</si>
  <si>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</si>
  <si>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</si>
  <si>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</si>
  <si>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</si>
  <si>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</si>
  <si>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</si>
  <si>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</si>
  <si>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</si>
  <si>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</si>
  <si>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</si>
  <si>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</si>
  <si>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</si>
  <si>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</si>
  <si>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</si>
  <si>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</si>
  <si>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</si>
  <si>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</si>
  <si>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</si>
  <si>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</si>
  <si>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</si>
  <si>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</si>
  <si>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</si>
  <si>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</si>
  <si>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</si>
  <si>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</si>
  <si>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</si>
  <si>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</si>
  <si>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</si>
  <si>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</si>
  <si>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</si>
  <si>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</si>
  <si>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</si>
  <si>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</si>
  <si>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</si>
  <si>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</si>
  <si>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</si>
  <si>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</si>
  <si>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</si>
  <si>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</si>
  <si>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</si>
  <si>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</si>
  <si>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</si>
  <si>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</si>
  <si>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</si>
  <si>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</si>
  <si>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</si>
  <si>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</si>
  <si>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</si>
  <si>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</si>
  <si>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</si>
  <si>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</si>
  <si>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</si>
  <si>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</si>
  <si>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</si>
  <si>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</si>
  <si>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</si>
  <si>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</si>
  <si>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</si>
  <si>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</si>
  <si>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</si>
  <si>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</si>
  <si>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</si>
  <si>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</si>
  <si>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</si>
  <si>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</si>
  <si>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</si>
  <si>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</si>
  <si>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</si>
  <si>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</si>
  <si>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</si>
  <si>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</si>
  <si>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</si>
  <si>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</si>
  <si>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</si>
  <si>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</si>
  <si>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</si>
  <si>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</si>
  <si>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</si>
  <si>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</si>
  <si>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</si>
  <si>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</si>
  <si>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</si>
  <si>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</si>
  <si>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</si>
  <si>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</si>
  <si>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</si>
  <si>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</si>
  <si>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</si>
  <si>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</si>
  <si>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</si>
  <si>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</si>
  <si>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</si>
  <si>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</si>
  <si>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</si>
  <si>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</si>
  <si>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</si>
  <si>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</si>
  <si>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</si>
  <si>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</si>
  <si>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</si>
  <si>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</si>
  <si>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</si>
  <si>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</si>
  <si>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</si>
  <si>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</si>
  <si>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</si>
  <si>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</si>
  <si>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</si>
  <si>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</si>
  <si>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</si>
  <si>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</si>
  <si>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</si>
  <si>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</si>
  <si>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</si>
  <si>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</si>
  <si>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</si>
  <si>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</si>
  <si>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</si>
  <si>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</si>
  <si>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</si>
  <si>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</si>
  <si>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</si>
  <si>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</si>
  <si>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</si>
  <si>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</si>
  <si>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</si>
  <si>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</si>
  <si>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</si>
  <si>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</si>
  <si>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</si>
  <si>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</si>
  <si>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</si>
  <si>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</si>
  <si>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</si>
  <si>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</si>
  <si>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</si>
  <si>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</si>
  <si>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</si>
  <si>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</si>
  <si>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</si>
  <si>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</si>
  <si>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</si>
  <si>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</si>
  <si>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</si>
  <si>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</si>
  <si>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</si>
  <si>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</si>
  <si>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</si>
  <si>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</si>
  <si>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</si>
  <si>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</si>
  <si>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</si>
  <si>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</si>
  <si>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</si>
  <si>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</si>
  <si>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</si>
  <si>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</si>
  <si>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</si>
  <si>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</si>
  <si>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</si>
  <si>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</si>
  <si>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</si>
  <si>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</si>
  <si>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</si>
  <si>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</si>
  <si>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</si>
  <si>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</si>
  <si>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</si>
  <si>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</si>
  <si>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</si>
  <si>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</si>
  <si>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</si>
  <si>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</si>
  <si>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</si>
  <si>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</si>
  <si>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</si>
  <si>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</si>
  <si>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</si>
  <si>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</si>
  <si>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</si>
  <si>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</si>
  <si>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</si>
  <si>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</si>
  <si>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</si>
  <si>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</si>
  <si>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</si>
  <si>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</si>
  <si>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</si>
  <si>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</si>
  <si>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</si>
  <si>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</si>
  <si>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</si>
  <si>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</si>
  <si>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</si>
  <si>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</si>
  <si>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</si>
  <si>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</si>
  <si>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</si>
  <si>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</si>
  <si>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</si>
  <si>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</si>
  <si>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</si>
  <si>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</si>
  <si>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</si>
  <si>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</si>
  <si>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</si>
  <si>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</si>
  <si>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</si>
  <si>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</si>
  <si>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</si>
  <si>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</si>
  <si>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</si>
  <si>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</si>
  <si>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</si>
  <si>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</si>
  <si>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</si>
  <si>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</si>
  <si>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</si>
  <si>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</si>
  <si>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</si>
  <si>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</si>
  <si>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</si>
  <si>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</si>
  <si>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</si>
  <si>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</si>
  <si>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</si>
  <si>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</si>
  <si>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</si>
  <si>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</si>
  <si>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</si>
  <si>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</si>
  <si>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</si>
  <si>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</si>
  <si>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</si>
  <si>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</si>
  <si>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</si>
  <si>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</si>
  <si>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</si>
  <si>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</si>
  <si>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</si>
  <si>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</si>
  <si>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</si>
  <si>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</si>
  <si>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</si>
  <si>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</si>
  <si>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</si>
  <si>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</si>
  <si>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</si>
  <si>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</si>
  <si>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</si>
  <si>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</si>
  <si>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</si>
  <si>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</si>
  <si>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</si>
  <si>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</si>
  <si>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</si>
  <si>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</si>
  <si>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</si>
  <si>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</si>
  <si>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</si>
  <si>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</si>
  <si>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</si>
  <si>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</si>
  <si>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</si>
  <si>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</si>
  <si>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</si>
  <si>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</si>
  <si>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</si>
  <si>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</si>
  <si>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</si>
  <si>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</si>
  <si>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</si>
  <si>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</si>
  <si>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</si>
  <si>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</si>
  <si>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</si>
  <si>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</si>
  <si>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</si>
  <si>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</si>
  <si>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</si>
  <si>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</si>
  <si>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</si>
  <si>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</si>
  <si>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</si>
  <si>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</si>
  <si>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</si>
  <si>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</si>
  <si>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</si>
  <si>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</si>
  <si>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</si>
  <si>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</si>
  <si>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</si>
  <si>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</si>
  <si>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</si>
  <si>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</si>
  <si>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</si>
  <si>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</si>
  <si>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</si>
  <si>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</si>
  <si>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</si>
  <si>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</si>
  <si>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</si>
  <si>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</si>
  <si>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</si>
  <si>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</si>
  <si>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</si>
  <si>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</si>
  <si>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</si>
  <si>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</si>
  <si>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</si>
  <si>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</si>
  <si>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</si>
  <si>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</si>
  <si>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</si>
  <si>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</si>
  <si>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</si>
  <si>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</si>
  <si>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</si>
  <si>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</si>
  <si>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</si>
  <si>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</si>
  <si>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</si>
  <si>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</si>
  <si>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</si>
  <si>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</si>
  <si>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</si>
  <si>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</si>
  <si>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</si>
  <si>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</si>
  <si>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</si>
  <si>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</si>
  <si>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</si>
  <si>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</si>
  <si>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</si>
  <si>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</si>
  <si>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</si>
  <si>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</si>
  <si>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</si>
  <si>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</si>
  <si>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</si>
  <si>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</si>
  <si>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</si>
  <si>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</si>
  <si>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</si>
  <si>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</si>
  <si>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</si>
  <si>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</si>
  <si>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</si>
  <si>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</si>
  <si>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</si>
  <si>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</si>
  <si>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</si>
  <si>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</si>
  <si>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</si>
  <si>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</si>
  <si>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</si>
  <si>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</si>
  <si>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</si>
  <si>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</si>
  <si>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</si>
  <si>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</si>
  <si>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</si>
  <si>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</si>
  <si>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</si>
  <si>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</si>
  <si>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</si>
  <si>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</si>
  <si>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</si>
  <si>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</si>
  <si>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</si>
  <si>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</si>
  <si>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</si>
  <si>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</si>
  <si>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</si>
  <si>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</si>
  <si>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</si>
  <si>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</si>
  <si>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</si>
  <si>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</si>
  <si>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</si>
  <si>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</si>
  <si>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</si>
  <si>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</si>
  <si>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</si>
  <si>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</si>
  <si>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</si>
  <si>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</si>
  <si>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</si>
  <si>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</si>
  <si>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</si>
  <si>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</si>
  <si>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</si>
  <si>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</si>
  <si>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</si>
  <si>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</si>
  <si>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</si>
  <si>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</si>
  <si>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</si>
  <si>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</si>
  <si>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</si>
  <si>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</si>
  <si>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</si>
  <si>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</si>
  <si>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</si>
  <si>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</si>
  <si>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</si>
  <si>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</si>
  <si>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</si>
  <si>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</si>
  <si>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</si>
  <si>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</si>
  <si>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</si>
  <si>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</si>
  <si>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</si>
  <si>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</si>
  <si>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</si>
  <si>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</si>
  <si>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</si>
  <si>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</si>
  <si>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</si>
  <si>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</si>
  <si>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</si>
  <si>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</si>
  <si>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</si>
  <si>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</si>
  <si>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</si>
  <si>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</si>
  <si>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</si>
  <si>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</si>
  <si>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</si>
  <si>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</si>
  <si>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</si>
  <si>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</si>
  <si>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</si>
  <si>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</si>
  <si>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</si>
  <si>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</si>
  <si>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</si>
  <si>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</si>
  <si>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</si>
  <si>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</si>
  <si>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</si>
  <si>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</si>
  <si>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</si>
  <si>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</si>
  <si>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</si>
  <si>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</si>
  <si>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</si>
  <si>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</si>
  <si>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</si>
  <si>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</si>
  <si>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</si>
  <si>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</si>
  <si>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</si>
  <si>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</si>
  <si>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</si>
  <si>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</si>
  <si>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</si>
  <si>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</si>
  <si>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</si>
  <si>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</si>
  <si>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</si>
  <si>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</si>
  <si>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</si>
  <si>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</si>
  <si>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</si>
  <si>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</si>
  <si>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</si>
  <si>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</si>
  <si>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</si>
  <si>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</si>
  <si>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</si>
  <si>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</si>
  <si>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</si>
  <si>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</si>
  <si>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</si>
  <si>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</si>
  <si>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</si>
  <si>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</si>
  <si>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</si>
  <si>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</si>
  <si>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</si>
  <si>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</si>
  <si>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</si>
  <si>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</si>
  <si>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</si>
  <si>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</si>
  <si>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</si>
  <si>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</si>
  <si>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</si>
  <si>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</si>
  <si>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</si>
  <si>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</si>
  <si>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</si>
  <si>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</si>
  <si>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</si>
  <si>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</si>
  <si>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</si>
  <si>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</si>
  <si>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</si>
  <si>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</si>
  <si>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</si>
  <si>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</si>
  <si>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</si>
  <si>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</si>
  <si>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</si>
  <si>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</si>
  <si>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</si>
  <si>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</si>
  <si>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</si>
  <si>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</si>
  <si>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</si>
  <si>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</si>
  <si>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</si>
  <si>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</si>
  <si>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</si>
  <si>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</si>
  <si>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</si>
  <si>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</si>
  <si>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</si>
  <si>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</si>
  <si>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</si>
  <si>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</si>
  <si>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</si>
  <si>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</si>
  <si>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</si>
  <si>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</si>
  <si>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</si>
  <si>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</si>
  <si>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</si>
  <si>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</si>
  <si>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</si>
  <si>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</si>
  <si>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</si>
  <si>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</si>
  <si>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</si>
  <si>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</si>
  <si>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</si>
  <si>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</si>
  <si>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</si>
  <si>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</si>
  <si>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</si>
  <si>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</si>
  <si>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</si>
  <si>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</si>
  <si>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</si>
  <si>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</si>
  <si>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</si>
  <si>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</si>
  <si>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</si>
  <si>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</si>
  <si>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</si>
  <si>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</si>
  <si>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</si>
  <si>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</si>
  <si>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</si>
  <si>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</si>
  <si>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</si>
  <si>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</si>
  <si>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</si>
  <si>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</si>
  <si>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</si>
  <si>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</si>
  <si>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</si>
  <si>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</si>
  <si>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</si>
  <si>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</si>
  <si>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</si>
  <si>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</si>
  <si>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</si>
  <si>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</si>
  <si>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</si>
  <si>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</si>
  <si>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</si>
  <si>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</si>
  <si>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</si>
  <si>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</si>
  <si>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</si>
  <si>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</si>
  <si>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</si>
  <si>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</si>
  <si>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</si>
  <si>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</si>
  <si>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</si>
  <si>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</si>
  <si>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</si>
  <si>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</si>
  <si>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</si>
  <si>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</si>
  <si>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</si>
  <si>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</si>
  <si>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</si>
  <si>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</si>
  <si>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</si>
  <si>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</si>
  <si>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</si>
  <si>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</si>
  <si>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</si>
  <si>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</si>
  <si>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</si>
  <si>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</si>
  <si>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</si>
  <si>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</si>
  <si>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</si>
  <si>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</si>
  <si>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</si>
  <si>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</si>
  <si>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</si>
  <si>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</si>
  <si>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</si>
  <si>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</si>
  <si>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</si>
  <si>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</si>
  <si>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</si>
  <si>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</si>
  <si>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</si>
  <si>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</si>
  <si>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</si>
  <si>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</si>
  <si>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</si>
  <si>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</si>
  <si>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</si>
  <si>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</si>
  <si>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</si>
  <si>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</si>
  <si>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</si>
  <si>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</si>
  <si>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</si>
  <si>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</si>
  <si>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</si>
  <si>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</si>
  <si>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</si>
  <si>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</si>
  <si>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</si>
  <si>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</si>
  <si>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</si>
  <si>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</si>
  <si>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</si>
  <si>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</si>
  <si>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</si>
  <si>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</si>
  <si>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</si>
  <si>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</si>
  <si>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</si>
  <si>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</si>
  <si>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</si>
  <si>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</si>
  <si>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</si>
  <si>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</si>
  <si>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</si>
  <si>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</si>
  <si>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</si>
  <si>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</si>
  <si>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</si>
  <si>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</si>
  <si>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</si>
  <si>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</si>
  <si>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</si>
  <si>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</si>
  <si>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</si>
  <si>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</si>
  <si>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</si>
  <si>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</si>
  <si>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</si>
  <si>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</si>
  <si>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</si>
  <si>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</si>
  <si>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</si>
  <si>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</si>
  <si>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</si>
  <si>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</si>
  <si>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</si>
  <si>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</si>
  <si>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</si>
  <si>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</si>
  <si>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</si>
  <si>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</si>
  <si>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</si>
  <si>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</si>
  <si>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</si>
  <si>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</si>
  <si>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</si>
  <si>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</si>
  <si>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</si>
  <si>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</si>
  <si>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</si>
  <si>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</si>
  <si>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</si>
  <si>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</si>
  <si>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</si>
  <si>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</si>
  <si>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</si>
  <si>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</si>
  <si>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</si>
  <si>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</si>
  <si>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</si>
  <si>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</si>
  <si>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</si>
  <si>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</si>
  <si>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</si>
  <si>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</si>
  <si>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</si>
  <si>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</si>
  <si>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</si>
  <si>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</si>
  <si>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</si>
  <si>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</si>
  <si>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</si>
  <si>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</si>
  <si>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</si>
  <si>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</si>
  <si>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</si>
  <si>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</si>
  <si>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</si>
  <si>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</si>
  <si>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</si>
  <si>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</si>
  <si>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</si>
  <si>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</si>
  <si>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</si>
  <si>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</si>
  <si>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</si>
  <si>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</si>
  <si>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</si>
  <si>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</si>
  <si>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</si>
  <si>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</si>
  <si>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</si>
  <si>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</si>
  <si>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</si>
  <si>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</si>
  <si>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</si>
  <si>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</si>
  <si>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</si>
  <si>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</si>
  <si>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</si>
  <si>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</si>
  <si>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</si>
  <si>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</si>
  <si>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</si>
  <si>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</si>
  <si>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</si>
  <si>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</si>
  <si>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</si>
  <si>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</si>
  <si>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</si>
  <si>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</si>
  <si>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</si>
  <si>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</si>
  <si>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</si>
  <si>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</si>
  <si>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</si>
  <si>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</si>
  <si>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</si>
  <si>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</si>
  <si>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</si>
  <si>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</si>
  <si>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</si>
  <si>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</si>
  <si>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</si>
  <si>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</si>
  <si>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</si>
  <si>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</si>
  <si>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</si>
  <si>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</si>
  <si>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</si>
  <si>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</si>
  <si>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</si>
  <si>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</si>
  <si>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</si>
  <si>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</si>
  <si>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</si>
  <si>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</si>
  <si>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</si>
  <si>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</si>
  <si>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</si>
  <si>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</si>
  <si>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</si>
  <si>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</si>
  <si>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</si>
  <si>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</si>
  <si>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</si>
  <si>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</si>
  <si>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</si>
  <si>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</si>
  <si>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</si>
  <si>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</si>
  <si>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</si>
  <si>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</si>
  <si>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</si>
  <si>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</si>
  <si>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</si>
  <si>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</si>
  <si>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</si>
  <si>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</si>
  <si>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</si>
  <si>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</si>
  <si>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</si>
  <si>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</si>
  <si>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</si>
  <si>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</si>
  <si>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</si>
  <si>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</si>
  <si>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</si>
  <si>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</si>
  <si>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</si>
  <si>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</si>
  <si>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</si>
  <si>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</si>
  <si>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</si>
  <si>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</si>
  <si>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</si>
  <si>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</si>
  <si>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</si>
  <si>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</si>
  <si>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</si>
  <si>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</si>
  <si>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</si>
  <si>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</si>
  <si>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</si>
  <si>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</si>
  <si>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</si>
  <si>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</si>
  <si>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</si>
  <si>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</si>
  <si>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</si>
  <si>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</si>
  <si>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</si>
  <si>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</si>
  <si>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</si>
  <si>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</si>
  <si>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</si>
  <si>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</si>
  <si>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</si>
  <si>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</si>
  <si>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</si>
  <si>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</si>
  <si>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</si>
  <si>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</si>
  <si>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</si>
  <si>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</si>
  <si>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</si>
  <si>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</si>
  <si>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</si>
  <si>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</si>
  <si>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</si>
  <si>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</si>
  <si>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</si>
  <si>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</si>
  <si>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</si>
  <si>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</si>
  <si>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</si>
  <si>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</si>
  <si>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</si>
  <si>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</si>
  <si>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</si>
  <si>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</si>
  <si>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</si>
  <si>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</si>
  <si>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</si>
  <si>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</si>
  <si>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</si>
  <si>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</si>
  <si>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</si>
  <si>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</si>
  <si>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</si>
  <si>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</si>
  <si>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</si>
  <si>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</si>
  <si>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</si>
  <si>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</si>
  <si>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</si>
  <si>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</si>
  <si>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</si>
  <si>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</si>
  <si>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</si>
  <si>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</si>
  <si>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</si>
  <si>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</si>
  <si>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</si>
  <si>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</si>
  <si>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</si>
  <si>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</si>
  <si>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</si>
  <si>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</si>
  <si>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</si>
  <si>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</si>
  <si>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</si>
  <si>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</si>
  <si>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</si>
  <si>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</si>
  <si>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</si>
  <si>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</si>
  <si>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</si>
  <si>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</si>
  <si>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</si>
  <si>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</si>
  <si>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</si>
  <si>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</si>
  <si>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</si>
  <si>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</si>
  <si>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</si>
  <si>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</si>
  <si>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</si>
  <si>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</si>
  <si>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</si>
  <si>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</si>
  <si>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</si>
  <si>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</si>
  <si>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</si>
  <si>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</si>
  <si>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</si>
  <si>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</si>
  <si>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</si>
  <si>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</si>
  <si>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</si>
  <si>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</si>
  <si>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</si>
  <si>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</si>
  <si>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</si>
  <si>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</si>
  <si>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</si>
  <si>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</si>
  <si>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</si>
  <si>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</si>
  <si>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</si>
  <si>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</si>
  <si>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</si>
  <si>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</si>
  <si>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</si>
  <si>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</si>
  <si>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</si>
  <si>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</si>
  <si>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</si>
  <si>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</si>
  <si>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</si>
  <si>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</si>
  <si>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</si>
  <si>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</si>
  <si>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</si>
  <si>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</si>
  <si>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</si>
  <si>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</si>
  <si>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</si>
  <si>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</si>
  <si>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</si>
  <si>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</si>
  <si>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</si>
  <si>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</si>
  <si>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</si>
  <si>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</si>
  <si>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</si>
  <si>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</si>
  <si>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</si>
  <si>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</si>
  <si>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</si>
  <si>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</si>
  <si>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</si>
  <si>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</si>
  <si>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</si>
  <si>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</si>
  <si>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</si>
  <si>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</si>
  <si>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</si>
  <si>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</si>
  <si>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</si>
  <si>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</si>
  <si>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</si>
  <si>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</si>
  <si>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</si>
  <si>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</si>
  <si>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</si>
  <si>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</si>
  <si>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</si>
  <si>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</si>
  <si>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</si>
  <si>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</si>
  <si>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</si>
  <si>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</si>
  <si>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</si>
  <si>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</si>
  <si>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</si>
  <si>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</si>
  <si>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</si>
  <si>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</si>
  <si>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</si>
  <si>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</si>
  <si>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</si>
  <si>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</si>
  <si>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</si>
  <si>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</si>
  <si>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</si>
  <si>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</si>
  <si>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</si>
  <si>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</si>
  <si>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</si>
  <si>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</si>
  <si>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</si>
  <si>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</si>
  <si>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</si>
  <si>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</si>
  <si>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</si>
  <si>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</si>
  <si>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</si>
  <si>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</si>
  <si>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</si>
  <si>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</si>
  <si>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</si>
  <si>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</si>
  <si>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</si>
  <si>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</si>
  <si>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</si>
  <si>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</si>
  <si>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</si>
  <si>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</si>
  <si>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</si>
  <si>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</si>
  <si>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</si>
  <si>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</si>
  <si>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</si>
  <si>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</si>
  <si>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</si>
  <si>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</si>
  <si>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</si>
  <si>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</si>
  <si>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</si>
  <si>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</si>
  <si>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</si>
  <si>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</si>
  <si>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</si>
  <si>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</si>
  <si>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</si>
  <si>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</si>
  <si>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</si>
  <si>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</si>
  <si>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</si>
  <si>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</si>
  <si>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</si>
  <si>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</si>
  <si>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</si>
  <si>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</si>
  <si>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</si>
  <si>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</si>
  <si>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</si>
  <si>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</si>
  <si>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</si>
  <si>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</si>
  <si>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</si>
  <si>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</si>
  <si>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</si>
  <si>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</si>
  <si>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</si>
  <si>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</si>
  <si>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</si>
  <si>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</si>
  <si>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</si>
  <si>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</si>
  <si>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</si>
  <si>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</si>
  <si>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</si>
  <si>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</si>
  <si>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</si>
  <si>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</si>
  <si>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</si>
  <si>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</si>
  <si>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</si>
  <si>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</si>
  <si>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</si>
  <si>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</si>
  <si>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</si>
  <si>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</si>
  <si>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</si>
  <si>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</si>
  <si>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</si>
  <si>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</si>
  <si>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</si>
  <si>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</si>
  <si>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</si>
  <si>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</si>
  <si>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</si>
  <si>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</si>
  <si>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</si>
  <si>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</si>
  <si>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</si>
  <si>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</si>
  <si>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</si>
  <si>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</si>
  <si>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</si>
  <si>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</si>
  <si>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</si>
  <si>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</si>
  <si>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</si>
  <si>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</si>
  <si>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</si>
  <si>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</si>
  <si>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</si>
  <si>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</si>
  <si>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</si>
  <si>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</si>
  <si>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</si>
  <si>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</si>
  <si>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</si>
  <si>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</si>
  <si>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</si>
  <si>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</si>
  <si>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</si>
  <si>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</si>
  <si>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</si>
  <si>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</si>
  <si>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</si>
  <si>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</si>
  <si>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</si>
  <si>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</si>
  <si>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</si>
  <si>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</si>
  <si>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</si>
  <si>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</si>
  <si>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</si>
  <si>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</si>
  <si>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</si>
  <si>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</si>
  <si>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</si>
  <si>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</si>
  <si>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</si>
  <si>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</si>
  <si>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</si>
  <si>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</si>
  <si>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</si>
  <si>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</si>
  <si>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</si>
  <si>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</si>
  <si>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</si>
  <si>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</si>
  <si>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</si>
  <si>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</si>
  <si>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</si>
  <si>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</si>
  <si>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</si>
  <si>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</si>
  <si>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</si>
  <si>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</si>
  <si>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</si>
  <si>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</si>
  <si>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</si>
  <si>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</si>
  <si>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</si>
  <si>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</si>
  <si>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</si>
  <si>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</si>
  <si>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</si>
  <si>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</si>
  <si>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</si>
  <si>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</si>
  <si>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</si>
  <si>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</si>
  <si>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</si>
  <si>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</si>
  <si>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</si>
  <si>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</si>
  <si>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</si>
  <si>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</si>
  <si>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</si>
  <si>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</si>
  <si>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</si>
  <si>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</si>
  <si>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</si>
  <si>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</si>
  <si>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</si>
  <si>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</si>
  <si>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</si>
  <si>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</si>
  <si>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</si>
  <si>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</si>
  <si>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</si>
  <si>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</si>
  <si>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</si>
  <si>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</si>
  <si>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</si>
  <si>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</si>
  <si>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</si>
  <si>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</si>
  <si>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</si>
  <si>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</si>
  <si>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</si>
  <si>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</si>
  <si>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</si>
  <si>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</si>
  <si>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</si>
  <si>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</si>
  <si>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</si>
  <si>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</si>
  <si>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</si>
  <si>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</si>
  <si>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</si>
  <si>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</si>
  <si>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</si>
  <si>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</si>
  <si>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</si>
  <si>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</si>
  <si>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</si>
  <si>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</si>
  <si>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</si>
  <si>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</si>
  <si>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</si>
  <si>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</si>
  <si>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</si>
  <si>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</si>
  <si>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</si>
  <si>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</si>
  <si>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</si>
  <si>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</si>
  <si>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</si>
  <si>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</si>
  <si>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</si>
  <si>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</si>
  <si>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</si>
  <si>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</si>
  <si>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</si>
  <si>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</si>
  <si>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</si>
  <si>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</si>
  <si>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</si>
  <si>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</si>
  <si>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</si>
  <si>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</si>
  <si>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</si>
  <si>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</si>
  <si>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</si>
  <si>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</si>
  <si>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</si>
  <si>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</si>
  <si>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</si>
  <si>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</si>
  <si>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</si>
  <si>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</si>
  <si>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</si>
  <si>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</si>
  <si>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</si>
  <si>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</si>
  <si>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</si>
  <si>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</si>
  <si>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</si>
  <si>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</si>
  <si>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</si>
  <si>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</si>
  <si>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</si>
  <si>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</si>
  <si>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</si>
  <si>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</si>
  <si>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</si>
  <si>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</si>
  <si>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</si>
  <si>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</si>
  <si>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</si>
  <si>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</si>
  <si>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</si>
  <si>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</si>
  <si>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</si>
  <si>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</si>
  <si>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</si>
  <si>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</si>
  <si>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</si>
  <si>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</si>
  <si>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</si>
  <si>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</si>
  <si>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</si>
  <si>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</si>
  <si>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</si>
  <si>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</si>
  <si>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</si>
  <si>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</si>
  <si>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</si>
  <si>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</si>
  <si>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</si>
  <si>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</si>
  <si>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</si>
  <si>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</si>
  <si>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</si>
  <si>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</si>
  <si>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</si>
  <si>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</si>
  <si>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</si>
  <si>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</si>
  <si>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</si>
  <si>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</si>
  <si>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</si>
  <si>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</si>
  <si>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</si>
  <si>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</si>
  <si>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</si>
  <si>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</si>
  <si>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</si>
  <si>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</si>
  <si>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</si>
  <si>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</si>
  <si>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</si>
  <si>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</si>
  <si>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</si>
  <si>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</si>
  <si>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</si>
  <si>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</si>
  <si>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</si>
  <si>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</si>
  <si>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</si>
  <si>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</si>
  <si>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</si>
  <si>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</si>
  <si>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</si>
  <si>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</si>
  <si>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</si>
  <si>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</si>
  <si>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</si>
  <si>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</si>
  <si>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</si>
  <si>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</si>
  <si>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</si>
  <si>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</si>
  <si>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</si>
  <si>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</si>
  <si>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</si>
  <si>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</si>
  <si>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</si>
  <si>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</si>
  <si>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</si>
  <si>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</si>
  <si>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</si>
  <si>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</si>
  <si>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</si>
  <si>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</si>
  <si>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</si>
  <si>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</si>
  <si>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</si>
  <si>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</si>
  <si>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</si>
  <si>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</si>
  <si>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</si>
  <si>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</si>
  <si>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</si>
  <si>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</si>
  <si>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</si>
  <si>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</si>
  <si>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</si>
  <si>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</si>
  <si>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</si>
  <si>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</si>
  <si>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</si>
  <si>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</si>
  <si>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</si>
  <si>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</si>
  <si>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</si>
  <si>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</si>
  <si>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</si>
  <si>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</si>
  <si>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</si>
  <si>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</si>
  <si>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</si>
  <si>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</si>
  <si>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</si>
  <si>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</si>
  <si>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</si>
  <si>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</si>
  <si>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</si>
  <si>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</si>
  <si>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</si>
  <si>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</si>
  <si>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</si>
  <si>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</si>
  <si>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</si>
  <si>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</si>
  <si>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</si>
  <si>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</si>
  <si>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</si>
  <si>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</si>
  <si>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</si>
  <si>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</si>
  <si>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</si>
  <si>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</si>
  <si>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</si>
  <si>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</si>
  <si>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</si>
  <si>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</si>
  <si>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</si>
  <si>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</si>
  <si>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</si>
  <si>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</si>
  <si>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</si>
  <si>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</si>
  <si>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</si>
  <si>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</si>
  <si>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</si>
  <si>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</si>
  <si>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</si>
  <si>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</si>
  <si>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</si>
  <si>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</si>
  <si>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</si>
  <si>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</si>
  <si>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</si>
  <si>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</si>
  <si>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</si>
  <si>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</si>
  <si>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</si>
  <si>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</si>
  <si>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</si>
  <si>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</si>
  <si>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</si>
  <si>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</si>
  <si>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</si>
  <si>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</si>
  <si>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</si>
  <si>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</si>
  <si>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</si>
  <si>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</si>
  <si>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</si>
  <si>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</si>
  <si>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</si>
  <si>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</si>
  <si>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</si>
  <si>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</si>
  <si>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</si>
  <si>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</si>
  <si>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</si>
  <si>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</si>
  <si>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</si>
  <si>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</si>
  <si>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</si>
  <si>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</si>
  <si>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</si>
  <si>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</si>
  <si>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</si>
  <si>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</si>
  <si>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</si>
  <si>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</si>
  <si>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</si>
  <si>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</si>
  <si>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</si>
  <si>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</si>
  <si>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</si>
  <si>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</si>
  <si>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</si>
  <si>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</si>
  <si>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</si>
  <si>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</si>
  <si>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</si>
  <si>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</si>
  <si>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</si>
  <si>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</si>
  <si>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</si>
  <si>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</si>
  <si>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</si>
  <si>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</si>
  <si>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</si>
  <si>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</si>
  <si>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</si>
  <si>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</si>
  <si>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</si>
  <si>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</si>
  <si>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</si>
  <si>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</si>
  <si>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</si>
  <si>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</si>
  <si>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</si>
  <si>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</si>
  <si>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</si>
  <si>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</si>
  <si>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</si>
  <si>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</si>
  <si>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</si>
  <si>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</si>
  <si>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</si>
  <si>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</si>
  <si>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</si>
  <si>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</si>
  <si>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</si>
  <si>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</si>
  <si>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</si>
  <si>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</si>
  <si>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</si>
  <si>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</si>
  <si>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</si>
  <si>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</si>
  <si>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</si>
  <si>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</si>
  <si>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</si>
  <si>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</si>
  <si>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</si>
  <si>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</si>
  <si>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</si>
  <si>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</si>
  <si>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</si>
  <si>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</si>
  <si>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</si>
  <si>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</si>
  <si>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</si>
  <si>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</si>
  <si>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</si>
  <si>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</si>
  <si>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</si>
  <si>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</si>
  <si>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</si>
  <si>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</si>
  <si>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</si>
  <si>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</si>
  <si>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</si>
  <si>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</si>
  <si>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</si>
  <si>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</si>
  <si>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</si>
  <si>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</si>
  <si>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</si>
  <si>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</si>
  <si>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</si>
  <si>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</si>
  <si>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</si>
  <si>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</si>
  <si>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</si>
  <si>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</si>
  <si>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</si>
  <si>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</si>
  <si>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</si>
  <si>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</si>
  <si>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</si>
  <si>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</si>
  <si>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</si>
  <si>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</si>
  <si>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</si>
  <si>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</si>
  <si>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</si>
  <si>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</si>
  <si>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</si>
  <si>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</si>
  <si>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</si>
  <si>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</si>
  <si>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</si>
  <si>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</si>
  <si>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</si>
  <si>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</si>
  <si>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</si>
  <si>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</si>
  <si>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</si>
  <si>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</si>
  <si>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</si>
  <si>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</si>
  <si>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</si>
  <si>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</si>
  <si>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</si>
  <si>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</si>
  <si>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</si>
  <si>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</si>
  <si>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</si>
  <si>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</si>
  <si>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</si>
  <si>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</si>
  <si>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</si>
  <si>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</si>
  <si>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</si>
  <si>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</si>
  <si>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</si>
  <si>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</si>
  <si>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</si>
  <si>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</si>
  <si>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</si>
  <si>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</si>
  <si>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</si>
  <si>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</si>
  <si>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</si>
  <si>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</si>
  <si>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</si>
  <si>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</si>
  <si>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</si>
  <si>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</si>
  <si>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</si>
  <si>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</si>
  <si>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</si>
  <si>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</si>
  <si>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</si>
  <si>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</si>
  <si>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</si>
  <si>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</si>
  <si>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</si>
  <si>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</si>
  <si>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</si>
  <si>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</si>
  <si>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</si>
  <si>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</si>
  <si>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</si>
  <si>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</si>
  <si>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</si>
  <si>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</si>
  <si>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</si>
  <si>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</si>
  <si>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</si>
  <si>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</si>
  <si>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</si>
  <si>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</si>
  <si>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</si>
  <si>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</si>
  <si>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</si>
  <si>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</si>
  <si>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</si>
  <si>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</si>
  <si>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</si>
  <si>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</si>
  <si>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</si>
  <si>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</si>
  <si>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</si>
  <si>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</si>
  <si>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</si>
  <si>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</si>
  <si>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</si>
  <si>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</si>
  <si>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</si>
  <si>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</si>
  <si>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</si>
  <si>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</si>
  <si>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</si>
  <si>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</si>
  <si>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</si>
  <si>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</si>
  <si>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</si>
  <si>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</si>
  <si>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</si>
  <si>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</si>
  <si>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</si>
  <si>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</si>
  <si>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</si>
  <si>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</si>
  <si>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</si>
  <si>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</si>
  <si>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</si>
  <si>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</si>
  <si>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</si>
  <si>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</si>
  <si>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</si>
  <si>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</si>
  <si>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</si>
  <si>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</si>
  <si>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</si>
  <si>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</si>
  <si>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</si>
  <si>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</si>
  <si>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</si>
  <si>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</si>
  <si>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</si>
  <si>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</si>
  <si>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</si>
  <si>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</si>
  <si>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</si>
  <si>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</si>
  <si>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</si>
  <si>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</si>
  <si>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</si>
  <si>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</si>
  <si>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</si>
  <si>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</si>
  <si>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</si>
  <si>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</si>
  <si>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</si>
  <si>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</si>
  <si>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</si>
  <si>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</si>
  <si>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</si>
  <si>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</si>
  <si>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</si>
  <si>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</si>
  <si>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</si>
  <si>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</si>
  <si>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</si>
  <si>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</si>
  <si>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</si>
  <si>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</si>
  <si>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</si>
  <si>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</si>
  <si>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</si>
  <si>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</si>
  <si>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</si>
  <si>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</si>
  <si>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</si>
  <si>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</si>
  <si>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</si>
  <si>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</si>
  <si>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</si>
  <si>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</si>
  <si>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</si>
  <si>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</si>
  <si>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</si>
  <si>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</si>
  <si>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</si>
  <si>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</si>
  <si>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</si>
  <si>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</si>
  <si>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</si>
  <si>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</si>
  <si>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</si>
  <si>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</si>
  <si>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</si>
  <si>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</si>
  <si>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</si>
  <si>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</si>
  <si>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</si>
  <si>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</si>
  <si>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</si>
  <si>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</si>
  <si>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</si>
  <si>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</si>
  <si>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</si>
  <si>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</si>
  <si>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</si>
  <si>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</si>
  <si>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</si>
  <si>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</si>
  <si>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</si>
  <si>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</si>
  <si>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</si>
  <si>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</si>
  <si>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</si>
  <si>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</si>
  <si>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</si>
  <si>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</si>
  <si>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</si>
  <si>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</si>
  <si>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</si>
  <si>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</si>
  <si>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</si>
  <si>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</si>
  <si>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</si>
  <si>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</si>
  <si>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</si>
  <si>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</si>
  <si>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</si>
  <si>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</si>
  <si>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</si>
  <si>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</si>
  <si>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</si>
  <si>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</si>
  <si>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</si>
  <si>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</si>
  <si>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</si>
  <si>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</si>
  <si>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</si>
  <si>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</si>
  <si>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</si>
  <si>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</si>
  <si>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</si>
  <si>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</si>
  <si>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</si>
  <si>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</si>
  <si>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</si>
  <si>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</si>
  <si>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</si>
  <si>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</si>
  <si>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</si>
  <si>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</si>
  <si>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</si>
  <si>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</si>
  <si>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</si>
  <si>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</si>
  <si>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</si>
  <si>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</si>
  <si>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</si>
  <si>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</si>
  <si>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</si>
  <si>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</si>
  <si>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</si>
  <si>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</si>
  <si>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</si>
  <si>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</si>
  <si>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</si>
  <si>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</si>
  <si>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</si>
  <si>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</si>
  <si>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</si>
  <si>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</si>
  <si>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</si>
  <si>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</si>
  <si>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</si>
  <si>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</si>
  <si>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</si>
  <si>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</si>
  <si>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</si>
  <si>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</si>
  <si>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</si>
  <si>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</si>
  <si>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</si>
  <si>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</si>
  <si>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</si>
  <si>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</si>
  <si>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</si>
  <si>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</si>
  <si>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</si>
  <si>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</si>
  <si>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</si>
  <si>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</si>
  <si>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</si>
  <si>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</si>
  <si>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</si>
  <si>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</si>
  <si>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</si>
  <si>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</si>
  <si>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</si>
  <si>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</si>
  <si>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</si>
  <si>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</si>
  <si>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</si>
  <si>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</si>
  <si>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</si>
  <si>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</si>
  <si>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</si>
  <si>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</si>
  <si>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</si>
  <si>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</si>
  <si>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</si>
  <si>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</si>
  <si>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</si>
  <si>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</si>
  <si>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</si>
  <si>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</si>
  <si>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</si>
  <si>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</si>
  <si>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</si>
  <si>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</si>
  <si>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</si>
  <si>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</si>
  <si>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</si>
  <si>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</si>
  <si>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</si>
  <si>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</si>
  <si>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</si>
  <si>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</si>
  <si>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</si>
  <si>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</si>
  <si>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</si>
  <si>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</si>
  <si>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</si>
  <si>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</si>
  <si>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</si>
  <si>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</si>
  <si>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</si>
  <si>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</si>
  <si>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</si>
  <si>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</si>
  <si>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</si>
  <si>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</si>
  <si>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</si>
  <si>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</si>
  <si>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</si>
  <si>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</si>
  <si>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</si>
  <si>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</si>
  <si>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</si>
  <si>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</si>
  <si>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</si>
  <si>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</si>
  <si>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</si>
  <si>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</si>
  <si>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</si>
  <si>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</si>
  <si>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</si>
  <si>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</si>
  <si>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</si>
  <si>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</si>
  <si>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</si>
  <si>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</si>
  <si>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</si>
  <si>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</si>
  <si>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</si>
  <si>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</si>
  <si>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</si>
  <si>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</si>
  <si>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</si>
  <si>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</si>
  <si>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</si>
  <si>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</si>
  <si>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</si>
  <si>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</si>
  <si>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</si>
  <si>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</si>
  <si>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</si>
  <si>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</si>
  <si>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</si>
  <si>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</si>
  <si>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</si>
  <si>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</si>
  <si>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</si>
  <si>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</si>
  <si>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</si>
  <si>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</si>
  <si>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</si>
  <si>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</si>
  <si>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</si>
  <si>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</si>
  <si>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</si>
  <si>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</si>
  <si>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</si>
  <si>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</si>
  <si>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</si>
  <si>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</si>
  <si>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</si>
  <si>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</si>
  <si>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</si>
  <si>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</si>
  <si>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</si>
  <si>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</si>
  <si>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</si>
  <si>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</si>
  <si>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</si>
  <si>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</si>
  <si>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</si>
  <si>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</si>
  <si>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</si>
  <si>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</si>
  <si>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</si>
  <si>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</si>
  <si>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</si>
  <si>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</si>
  <si>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</si>
  <si>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</si>
  <si>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</si>
  <si>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</si>
  <si>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</si>
  <si>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</si>
  <si>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</si>
  <si>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</si>
  <si>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</si>
  <si>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</si>
  <si>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</si>
  <si>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</si>
  <si>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</si>
  <si>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</si>
  <si>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</si>
  <si>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</si>
  <si>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</si>
  <si>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</si>
  <si>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</si>
  <si>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</si>
  <si>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</si>
  <si>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</si>
  <si>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</si>
  <si>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</si>
  <si>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</si>
  <si>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</si>
  <si>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</si>
  <si>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</si>
  <si>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</si>
  <si>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</si>
  <si>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</si>
  <si>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</si>
  <si>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</si>
  <si>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</si>
  <si>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</si>
  <si>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</si>
  <si>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</si>
  <si>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</si>
  <si>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</si>
  <si>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</si>
  <si>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</si>
  <si>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</si>
  <si>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</si>
  <si>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</si>
  <si>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</si>
  <si>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</si>
  <si>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</si>
  <si>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</si>
  <si>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</si>
  <si>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</si>
  <si>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</si>
  <si>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</si>
  <si>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</si>
  <si>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</si>
  <si>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</si>
  <si>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</si>
  <si>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</si>
  <si>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</si>
  <si>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</si>
  <si>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</si>
  <si>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</si>
  <si>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</si>
  <si>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</si>
  <si>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</si>
  <si>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</si>
  <si>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</si>
  <si>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</si>
  <si>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</si>
  <si>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</si>
  <si>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</si>
  <si>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</si>
  <si>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</si>
  <si>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</si>
  <si>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</si>
  <si>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</si>
  <si>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</si>
  <si>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</si>
  <si>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</si>
  <si>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</si>
  <si>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</si>
  <si>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</si>
  <si>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</si>
  <si>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</si>
  <si>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</si>
  <si>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</si>
  <si>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</si>
  <si>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</si>
  <si>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</si>
  <si>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</si>
  <si>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</si>
  <si>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</si>
  <si>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</si>
  <si>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</si>
  <si>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</si>
  <si>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</si>
  <si>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</si>
  <si>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</si>
  <si>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</si>
  <si>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</si>
  <si>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</si>
  <si>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</si>
  <si>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</si>
  <si>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</si>
  <si>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</si>
  <si>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</si>
  <si>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</si>
  <si>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</si>
  <si>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</si>
  <si>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</si>
  <si>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</si>
  <si>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</si>
  <si>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</si>
  <si>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</si>
  <si>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</si>
  <si>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</si>
  <si>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</si>
  <si>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</si>
  <si>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</si>
  <si>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</si>
  <si>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</si>
  <si>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</si>
  <si>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</si>
  <si>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</si>
  <si>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</si>
  <si>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</si>
  <si>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</si>
  <si>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</si>
  <si>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</si>
  <si>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</si>
  <si>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</si>
  <si>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</si>
  <si>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</si>
  <si>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</si>
  <si>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</si>
  <si>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</si>
  <si>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</si>
  <si>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</si>
  <si>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</si>
  <si>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</si>
  <si>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</si>
  <si>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</si>
  <si>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</si>
  <si>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</si>
  <si>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</si>
  <si>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</si>
  <si>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</si>
  <si>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</si>
  <si>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</si>
  <si>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</si>
  <si>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</si>
  <si>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</si>
  <si>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</si>
  <si>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</si>
  <si>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</si>
  <si>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</si>
  <si>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</si>
  <si>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</si>
  <si>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</si>
  <si>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</si>
  <si>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</si>
  <si>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</si>
  <si>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</si>
  <si>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</si>
  <si>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</si>
  <si>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</si>
  <si>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</si>
  <si>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</si>
  <si>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</si>
  <si>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</si>
  <si>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</si>
  <si>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</si>
  <si>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</si>
  <si>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</si>
  <si>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</si>
  <si>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</si>
  <si>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</si>
  <si>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</si>
  <si>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</si>
  <si>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</si>
  <si>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</si>
  <si>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</si>
  <si>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</si>
  <si>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</si>
  <si>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</si>
  <si>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</si>
  <si>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</si>
  <si>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</si>
  <si>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</si>
  <si>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</si>
  <si>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</si>
  <si>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</si>
  <si>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</si>
  <si>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</si>
  <si>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</si>
  <si>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</si>
  <si>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</si>
  <si>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</si>
  <si>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</si>
  <si>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</si>
  <si>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</si>
  <si>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</si>
  <si>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</si>
  <si>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</si>
  <si>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</si>
  <si>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</si>
  <si>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</si>
  <si>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</si>
  <si>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</si>
  <si>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</si>
  <si>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</si>
  <si>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</si>
  <si>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</si>
  <si>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</si>
  <si>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</si>
  <si>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</si>
  <si>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</si>
  <si>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</si>
  <si>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</si>
  <si>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</si>
  <si>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</si>
  <si>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</si>
  <si>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</si>
  <si>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</si>
  <si>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</si>
  <si>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</si>
  <si>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</si>
  <si>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</si>
  <si>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</si>
  <si>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</si>
  <si>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</si>
  <si>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</si>
  <si>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</si>
  <si>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</si>
  <si>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</si>
  <si>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</si>
  <si>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</si>
  <si>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</si>
  <si>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</si>
  <si>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</si>
  <si>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</si>
  <si>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</si>
  <si>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</si>
  <si>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</si>
  <si>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</si>
  <si>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</si>
  <si>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</si>
  <si>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</si>
  <si>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</si>
  <si>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</si>
  <si>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</si>
  <si>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</si>
  <si>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</si>
  <si>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</si>
  <si>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</si>
  <si>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</si>
  <si>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</si>
  <si>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</si>
  <si>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</si>
  <si>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</si>
  <si>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</si>
  <si>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</si>
  <si>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</si>
  <si>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</si>
  <si>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</si>
  <si>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</si>
  <si>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</si>
  <si>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</si>
  <si>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</si>
  <si>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</si>
  <si>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</si>
  <si>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</si>
  <si>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</si>
  <si>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</si>
  <si>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</si>
  <si>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</si>
  <si>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</si>
  <si>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</si>
  <si>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</si>
  <si>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</si>
  <si>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</si>
  <si>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</si>
  <si>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</si>
  <si>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</si>
  <si>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</si>
  <si>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</si>
  <si>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</si>
  <si>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</si>
  <si>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</si>
  <si>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</si>
  <si>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</si>
  <si>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</si>
  <si>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</si>
  <si>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</si>
  <si>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</si>
  <si>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</si>
  <si>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</si>
  <si>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</si>
  <si>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</si>
  <si>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</si>
  <si>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</si>
  <si>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</si>
  <si>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</si>
  <si>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</si>
  <si>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</si>
  <si>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</si>
  <si>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</si>
  <si>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</si>
  <si>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</si>
  <si>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</si>
  <si>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</si>
  <si>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</si>
  <si>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</si>
  <si>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</si>
  <si>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</si>
  <si>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</si>
  <si>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</si>
  <si>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</si>
  <si>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</si>
  <si>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</si>
  <si>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</si>
  <si>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</si>
  <si>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</si>
  <si>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</si>
  <si>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</si>
  <si>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</si>
  <si>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</si>
  <si>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</si>
  <si>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</si>
  <si>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</si>
  <si>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</si>
  <si>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</si>
  <si>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</si>
  <si>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</si>
  <si>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</si>
  <si>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</si>
  <si>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</si>
  <si>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</si>
  <si>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</si>
  <si>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</si>
  <si>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</si>
  <si>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</si>
  <si>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</si>
  <si>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</si>
  <si>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</si>
  <si>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</si>
  <si>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</si>
  <si>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</si>
  <si>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</si>
  <si>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</si>
  <si>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</si>
  <si>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</si>
  <si>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</si>
  <si>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</si>
  <si>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</si>
  <si>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</si>
  <si>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</si>
  <si>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</si>
  <si>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</si>
  <si>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</si>
  <si>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</si>
  <si>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</si>
  <si>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</si>
  <si>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</si>
  <si>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</si>
  <si>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</si>
  <si>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</si>
  <si>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</si>
  <si>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</si>
  <si>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</si>
  <si>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</si>
  <si>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</si>
  <si>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</si>
  <si>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</si>
  <si>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</si>
  <si>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</si>
  <si>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</si>
  <si>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</si>
  <si>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</si>
  <si>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</si>
  <si>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</si>
  <si>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</si>
  <si>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</si>
  <si>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</si>
  <si>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</si>
  <si>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</si>
  <si>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</si>
  <si>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</si>
  <si>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</si>
  <si>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</si>
  <si>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</si>
  <si>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</si>
  <si>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</si>
  <si>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</si>
  <si>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</si>
  <si>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</si>
  <si>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</si>
  <si>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</si>
  <si>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</si>
  <si>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</si>
  <si>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</si>
  <si>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</si>
  <si>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</si>
  <si>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</si>
  <si>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</si>
  <si>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</si>
  <si>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</si>
  <si>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</si>
  <si>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</si>
  <si>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</si>
  <si>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</si>
  <si>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</si>
  <si>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</si>
  <si>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</si>
  <si>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</si>
  <si>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</si>
  <si>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</si>
  <si>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</si>
  <si>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</si>
  <si>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</si>
  <si>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</si>
  <si>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</si>
  <si>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</si>
  <si>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</si>
  <si>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</si>
  <si>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</si>
  <si>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</si>
  <si>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</si>
  <si>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</si>
  <si>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</si>
  <si>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</si>
  <si>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</si>
  <si>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</si>
  <si>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</si>
  <si>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</si>
  <si>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</si>
  <si>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</si>
  <si>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</si>
  <si>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</si>
  <si>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</si>
  <si>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</si>
  <si>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</si>
  <si>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</si>
  <si>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</si>
  <si>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</si>
  <si>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</si>
  <si>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</si>
  <si>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</si>
  <si>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</si>
  <si>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</si>
  <si>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</si>
  <si>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</si>
  <si>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</si>
  <si>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</si>
  <si>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</si>
  <si>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</si>
  <si>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</si>
  <si>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</si>
  <si>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</si>
  <si>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</si>
  <si>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</si>
  <si>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</si>
  <si>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</si>
  <si>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</si>
  <si>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</si>
  <si>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</si>
  <si>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</si>
  <si>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</si>
  <si>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</si>
  <si>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</si>
  <si>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</si>
  <si>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</si>
  <si>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</si>
  <si>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</si>
  <si>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</si>
  <si>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</si>
  <si>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</si>
  <si>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</si>
  <si>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</si>
  <si>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</si>
  <si>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</si>
  <si>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</si>
  <si>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</si>
  <si>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</si>
  <si>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</si>
  <si>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</si>
  <si>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</si>
  <si>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</si>
  <si>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</si>
  <si>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</si>
  <si>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</si>
  <si>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</si>
  <si>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</si>
  <si>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</si>
  <si>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</si>
  <si>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</si>
  <si>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</si>
  <si>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</si>
  <si>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</si>
  <si>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</si>
  <si>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</si>
  <si>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</si>
  <si>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</si>
  <si>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</si>
  <si>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</si>
  <si>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</si>
  <si>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</si>
  <si>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</si>
  <si>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</si>
  <si>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</si>
  <si>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</si>
  <si>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</si>
  <si>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</si>
  <si>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</si>
  <si>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</si>
  <si>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</si>
  <si>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</si>
  <si>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</si>
  <si>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</si>
  <si>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</si>
  <si>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</si>
  <si>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</si>
  <si>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</si>
  <si>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</si>
  <si>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</si>
  <si>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</si>
  <si>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</si>
  <si>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</si>
  <si>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</si>
  <si>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</si>
  <si>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</si>
  <si>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</si>
  <si>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</si>
  <si>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</si>
  <si>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</si>
  <si>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</si>
  <si>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</si>
  <si>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</si>
  <si>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</si>
  <si>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</si>
  <si>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</si>
  <si>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</si>
  <si>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</si>
  <si>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</si>
  <si>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</si>
  <si>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</si>
  <si>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</si>
  <si>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</si>
  <si>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</si>
  <si>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</si>
  <si>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</si>
  <si>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</si>
  <si>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</si>
  <si>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</si>
  <si>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</si>
  <si>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</si>
  <si>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</si>
  <si>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</si>
  <si>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</si>
  <si>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</si>
  <si>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</si>
  <si>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</si>
  <si>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</si>
  <si>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</si>
  <si>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</si>
  <si>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</si>
  <si>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</si>
  <si>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</si>
  <si>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</si>
  <si>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</si>
  <si>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</si>
  <si>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</si>
  <si>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</si>
  <si>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</si>
  <si>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</si>
  <si>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</si>
  <si>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</si>
  <si>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</si>
  <si>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</si>
  <si>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</si>
  <si>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</si>
  <si>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</si>
  <si>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</si>
  <si>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</si>
  <si>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</si>
  <si>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</si>
  <si>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</si>
  <si>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</si>
  <si>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</si>
  <si>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</si>
  <si>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</si>
  <si>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</si>
  <si>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</si>
  <si>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</si>
  <si>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</si>
  <si>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</si>
  <si>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</si>
  <si>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</si>
  <si>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</si>
  <si>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</si>
  <si>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</si>
  <si>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</si>
  <si>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</si>
  <si>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</si>
  <si>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</si>
  <si>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</si>
  <si>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</si>
  <si>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</si>
  <si>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</si>
  <si>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</si>
  <si>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</si>
  <si>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</si>
  <si>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</si>
  <si>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</si>
  <si>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</si>
  <si>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</si>
  <si>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</si>
  <si>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</si>
  <si>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</si>
  <si>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</si>
  <si>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</si>
  <si>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</si>
  <si>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</si>
  <si>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</si>
  <si>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</si>
  <si>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</si>
  <si>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</si>
  <si>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</si>
  <si>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</si>
  <si>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</si>
  <si>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</si>
  <si>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</si>
  <si>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</si>
  <si>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</si>
  <si>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</si>
  <si>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</si>
  <si>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</si>
  <si>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</si>
  <si>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</si>
  <si>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</si>
  <si>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</si>
  <si>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</si>
  <si>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</si>
  <si>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</si>
  <si>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</si>
  <si>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</si>
  <si>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</si>
  <si>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</si>
  <si>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</si>
  <si>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</si>
  <si>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</si>
  <si>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</si>
  <si>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</si>
  <si>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</si>
  <si>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</si>
  <si>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</si>
  <si>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</si>
  <si>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</si>
  <si>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</si>
  <si>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</si>
  <si>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</si>
  <si>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</si>
  <si>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</si>
  <si>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</si>
  <si>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</si>
  <si>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</si>
  <si>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</si>
  <si>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</si>
  <si>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</si>
  <si>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</si>
  <si>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</si>
  <si>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</si>
  <si>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</si>
  <si>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</si>
  <si>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</si>
  <si>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</si>
  <si>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</si>
  <si>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</si>
  <si>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</si>
  <si>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</si>
  <si>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</si>
  <si>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</si>
  <si>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</si>
  <si>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</si>
  <si>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</si>
  <si>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</si>
  <si>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</si>
  <si>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</si>
  <si>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</si>
  <si>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</si>
  <si>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</si>
  <si>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</si>
  <si>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</si>
  <si>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</si>
  <si>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</si>
  <si>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</si>
  <si>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</si>
  <si>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</si>
  <si>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</si>
  <si>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</si>
  <si>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</si>
  <si>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</si>
  <si>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</si>
  <si>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</si>
  <si>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</si>
  <si>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</si>
  <si>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</si>
  <si>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</si>
  <si>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</si>
  <si>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</si>
  <si>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</si>
  <si>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</si>
  <si>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</si>
  <si>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</si>
  <si>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</si>
  <si>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</si>
  <si>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</si>
  <si>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</si>
  <si>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</si>
  <si>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</si>
  <si>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</si>
  <si>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</si>
  <si>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</si>
  <si>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</si>
  <si>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</si>
  <si>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</si>
  <si>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</si>
  <si>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</si>
  <si>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</si>
  <si>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</si>
  <si>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</si>
  <si>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</si>
  <si>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</si>
  <si>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</si>
  <si>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</si>
  <si>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</si>
  <si>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</si>
  <si>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</si>
  <si>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</si>
  <si>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</si>
  <si>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</si>
  <si>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</si>
  <si>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</si>
  <si>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</si>
  <si>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</si>
  <si>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</si>
  <si>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</si>
  <si>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</si>
  <si>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</si>
  <si>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</si>
  <si>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</si>
  <si>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</si>
  <si>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</si>
  <si>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</si>
  <si>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</si>
  <si>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</si>
  <si>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</si>
  <si>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</si>
  <si>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</si>
  <si>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</si>
  <si>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</si>
  <si>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</si>
  <si>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</si>
  <si>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</si>
  <si>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</si>
  <si>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</si>
  <si>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</si>
  <si>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</si>
  <si>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</si>
  <si>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</si>
  <si>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</si>
  <si>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</si>
  <si>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</si>
  <si>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</si>
  <si>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</si>
  <si>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</si>
  <si>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</si>
  <si>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</si>
  <si>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</si>
  <si>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</si>
  <si>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</si>
  <si>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</si>
  <si>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</si>
  <si>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</si>
  <si>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</si>
  <si>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</si>
  <si>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</si>
  <si>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</si>
  <si>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</si>
  <si>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</si>
  <si>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</si>
  <si>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</si>
  <si>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</si>
  <si>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</si>
  <si>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</si>
  <si>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</si>
  <si>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</si>
  <si>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</si>
  <si>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</si>
  <si>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</si>
  <si>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</si>
  <si>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</si>
  <si>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</si>
  <si>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</si>
  <si>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</si>
  <si>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</si>
  <si>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</si>
  <si>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</si>
  <si>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</si>
  <si>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</si>
  <si>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</si>
  <si>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</si>
  <si>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</si>
  <si>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</si>
  <si>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</si>
  <si>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</si>
  <si>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</si>
  <si>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</si>
  <si>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</si>
  <si>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</si>
  <si>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</si>
  <si>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</si>
  <si>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</si>
  <si>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</si>
  <si>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</si>
  <si>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</si>
  <si>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</si>
  <si>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</si>
  <si>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</si>
  <si>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</si>
  <si>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</si>
  <si>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</si>
  <si>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</si>
  <si>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</si>
  <si>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</si>
  <si>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</si>
  <si>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</si>
  <si>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</si>
  <si>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</si>
  <si>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</si>
  <si>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</si>
  <si>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</si>
  <si>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</si>
  <si>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</si>
  <si>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</si>
  <si>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</si>
  <si>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</si>
  <si>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</si>
  <si>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</si>
  <si>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</si>
  <si>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</si>
  <si>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</si>
  <si>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</si>
  <si>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</si>
  <si>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</si>
  <si>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</si>
  <si>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</si>
  <si>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</si>
  <si>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</si>
  <si>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</si>
  <si>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</si>
  <si>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</si>
  <si>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</si>
  <si>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</si>
  <si>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</si>
  <si>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</si>
  <si>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</si>
  <si>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</si>
  <si>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</si>
  <si>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</si>
  <si>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</si>
  <si>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</si>
  <si>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</si>
  <si>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</si>
  <si>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</si>
  <si>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</si>
  <si>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</si>
  <si>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</si>
  <si>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</si>
  <si>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</si>
  <si>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</si>
  <si>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</si>
  <si>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</si>
  <si>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</si>
  <si>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</si>
  <si>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</si>
  <si>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</si>
  <si>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</si>
  <si>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</si>
  <si>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</si>
  <si>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</si>
  <si>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</si>
  <si>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</si>
  <si>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</si>
  <si>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</si>
  <si>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</si>
  <si>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</si>
  <si>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</si>
  <si>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</si>
  <si>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</si>
  <si>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</si>
  <si>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</si>
  <si>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</si>
  <si>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</si>
  <si>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</si>
  <si>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</si>
  <si>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</si>
  <si>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</si>
  <si>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</si>
  <si>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</si>
  <si>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</si>
  <si>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</si>
  <si>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</si>
  <si>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</si>
  <si>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</si>
  <si>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</si>
  <si>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</si>
  <si>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</si>
  <si>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</si>
  <si>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</si>
  <si>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</si>
  <si>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</si>
  <si>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</si>
  <si>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</si>
  <si>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</si>
  <si>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</si>
  <si>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</si>
  <si>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</si>
  <si>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</si>
  <si>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</si>
  <si>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</si>
  <si>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</si>
  <si>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</si>
  <si>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</si>
  <si>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</si>
  <si>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</si>
  <si>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</si>
  <si>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</si>
  <si>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</si>
  <si>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</si>
  <si>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</si>
  <si>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</si>
  <si>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</si>
  <si>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</si>
  <si>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</si>
  <si>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</si>
  <si>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</si>
  <si>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</si>
  <si>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</si>
  <si>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</si>
  <si>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</si>
  <si>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</si>
  <si>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</si>
  <si>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</si>
  <si>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</si>
  <si>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</si>
  <si>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</si>
  <si>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</si>
  <si>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</si>
  <si>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</si>
  <si>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</si>
  <si>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</si>
  <si>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</si>
  <si>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</si>
  <si>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</si>
  <si>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</si>
  <si>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</si>
  <si>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</si>
  <si>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</si>
  <si>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</si>
  <si>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</si>
  <si>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</si>
  <si>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</si>
  <si>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</si>
  <si>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</si>
  <si>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</si>
  <si>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</si>
  <si>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</si>
  <si>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</si>
  <si>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</si>
  <si>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</si>
  <si>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</si>
  <si>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</si>
  <si>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</si>
  <si>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</si>
  <si>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</si>
  <si>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</si>
  <si>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</si>
  <si>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</si>
  <si>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</si>
  <si>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</si>
  <si>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</si>
  <si>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</si>
  <si>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</si>
  <si>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</si>
  <si>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</si>
  <si>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</si>
  <si>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</si>
  <si>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</si>
  <si>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</si>
  <si>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</si>
  <si>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</si>
  <si>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</si>
  <si>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</si>
  <si>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</si>
  <si>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</si>
  <si>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</si>
  <si>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</si>
  <si>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</si>
  <si>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</si>
  <si>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</si>
  <si>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</si>
  <si>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</si>
  <si>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</si>
  <si>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</si>
  <si>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</si>
  <si>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</si>
  <si>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</si>
  <si>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</si>
  <si>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</si>
  <si>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</si>
  <si>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</si>
  <si>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</si>
  <si>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</si>
  <si>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</si>
  <si>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</si>
  <si>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</si>
  <si>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</si>
  <si>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</si>
  <si>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</si>
  <si>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</si>
  <si>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</si>
  <si>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</si>
  <si>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</si>
  <si>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</si>
  <si>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</si>
  <si>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</si>
  <si>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</si>
  <si>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</si>
  <si>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</si>
  <si>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</si>
  <si>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</si>
  <si>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</si>
  <si>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</si>
  <si>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</si>
  <si>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</si>
  <si>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</si>
  <si>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</si>
  <si>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</si>
  <si>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</si>
  <si>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</si>
  <si>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</si>
  <si>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</si>
  <si>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</si>
  <si>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</si>
  <si>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</si>
  <si>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</si>
  <si>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</si>
  <si>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</si>
  <si>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</si>
  <si>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</si>
  <si>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</si>
  <si>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</si>
  <si>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</si>
  <si>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</si>
  <si>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</si>
  <si>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</si>
  <si>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</si>
  <si>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</si>
  <si>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</si>
  <si>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</si>
  <si>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</si>
  <si>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</si>
  <si>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</si>
  <si>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</si>
  <si>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</si>
  <si>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</si>
  <si>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</si>
  <si>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</si>
  <si>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</si>
  <si>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</si>
  <si>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</si>
  <si>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</si>
  <si>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</si>
  <si>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</si>
  <si>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</si>
  <si>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</si>
  <si>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</si>
  <si>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</si>
  <si>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</si>
  <si>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</si>
  <si>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</si>
  <si>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</si>
  <si>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</si>
  <si>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</si>
  <si>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</si>
  <si>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</si>
  <si>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</si>
  <si>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</si>
  <si>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</si>
  <si>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</si>
  <si>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</si>
  <si>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</si>
  <si>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</si>
  <si>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</si>
  <si>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</si>
  <si>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</si>
  <si>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</si>
  <si>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</si>
  <si>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</si>
  <si>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</si>
  <si>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</si>
  <si>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</si>
  <si>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</si>
  <si>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</si>
  <si>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</si>
  <si>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</si>
  <si>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</si>
  <si>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</si>
  <si>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</si>
  <si>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</si>
  <si>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</si>
  <si>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</si>
  <si>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</si>
  <si>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</si>
  <si>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</si>
  <si>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</si>
  <si>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</si>
  <si>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</si>
  <si>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</si>
  <si>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</si>
  <si>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</si>
  <si>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</si>
  <si>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</si>
  <si>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</si>
  <si>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</si>
  <si>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</si>
  <si>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</si>
  <si>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</si>
  <si>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</si>
  <si>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</si>
  <si>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</si>
  <si>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</si>
  <si>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</si>
  <si>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</si>
  <si>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</si>
  <si>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</si>
  <si>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</si>
  <si>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</si>
  <si>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</si>
  <si>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</si>
  <si>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</si>
  <si>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</si>
  <si>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</si>
  <si>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</si>
  <si>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</si>
  <si>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</si>
  <si>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</si>
  <si>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</si>
  <si>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</si>
  <si>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</si>
  <si>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</si>
  <si>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</si>
  <si>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</si>
  <si>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</si>
  <si>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</si>
  <si>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</si>
  <si>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</si>
  <si>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</si>
  <si>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</si>
  <si>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</si>
  <si>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</si>
  <si>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</si>
  <si>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</si>
  <si>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</si>
  <si>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</si>
  <si>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</si>
  <si>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</si>
  <si>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</si>
  <si>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</si>
  <si>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</si>
  <si>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</si>
  <si>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</si>
  <si>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</si>
  <si>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</si>
  <si>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</si>
  <si>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</si>
  <si>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</si>
  <si>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</si>
  <si>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</si>
  <si>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</si>
  <si>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</si>
  <si>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</si>
  <si>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</si>
  <si>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</si>
  <si>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</si>
  <si>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</si>
  <si>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</si>
  <si>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</si>
  <si>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</si>
  <si>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</si>
  <si>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</si>
  <si>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</si>
  <si>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</si>
  <si>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</si>
  <si>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</si>
  <si>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</si>
  <si>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</si>
  <si>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</si>
  <si>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</si>
  <si>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</si>
  <si>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</si>
  <si>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</si>
  <si>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</si>
  <si>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</si>
  <si>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</si>
  <si>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</si>
  <si>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</si>
  <si>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</si>
  <si>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</si>
  <si>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</si>
  <si>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</si>
  <si>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</si>
  <si>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</si>
  <si>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</si>
  <si>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</si>
  <si>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</si>
  <si>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</si>
  <si>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</si>
  <si>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</si>
  <si>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</si>
  <si>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</si>
  <si>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</si>
  <si>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</si>
  <si>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</si>
  <si>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</si>
  <si>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</si>
  <si>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</si>
  <si>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</si>
  <si>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</si>
  <si>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</si>
  <si>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</si>
  <si>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</si>
  <si>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</si>
  <si>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</si>
  <si>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</si>
  <si>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</si>
  <si>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</si>
  <si>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</si>
  <si>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</si>
  <si>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</si>
  <si>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</si>
  <si>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</si>
  <si>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</si>
  <si>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</si>
  <si>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</si>
  <si>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</si>
  <si>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</si>
  <si>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</si>
  <si>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</si>
  <si>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</si>
  <si>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</si>
  <si>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</si>
  <si>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</si>
  <si>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</si>
  <si>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</si>
  <si>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</si>
  <si>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</si>
  <si>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</si>
  <si>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</si>
  <si>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</si>
  <si>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</si>
  <si>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</si>
  <si>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</si>
  <si>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</si>
  <si>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</si>
  <si>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</si>
  <si>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</si>
  <si>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</si>
  <si>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</si>
  <si>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</si>
  <si>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</si>
  <si>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</si>
  <si>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</si>
  <si>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</si>
  <si>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</si>
  <si>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</si>
  <si>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</si>
  <si>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</si>
  <si>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</si>
  <si>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</si>
  <si>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</si>
  <si>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</si>
  <si>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</si>
  <si>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</si>
  <si>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</si>
  <si>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</si>
  <si>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</si>
  <si>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</si>
  <si>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</si>
  <si>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</si>
  <si>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</si>
  <si>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</si>
  <si>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</si>
  <si>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</si>
  <si>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</si>
  <si>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</si>
  <si>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</si>
  <si>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</si>
  <si>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</si>
  <si>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</si>
  <si>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</si>
  <si>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</si>
  <si>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</si>
  <si>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</si>
  <si>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</si>
  <si>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</si>
  <si>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</si>
  <si>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</si>
  <si>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</si>
  <si>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</si>
  <si>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</si>
  <si>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</si>
  <si>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</si>
  <si>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</si>
  <si>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</si>
  <si>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</si>
  <si>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</si>
  <si>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</si>
  <si>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</si>
  <si>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</si>
  <si>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</si>
  <si>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</si>
  <si>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</si>
  <si>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</si>
  <si>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</si>
  <si>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</si>
  <si>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</si>
  <si>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</si>
  <si>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</si>
  <si>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</si>
  <si>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</si>
  <si>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</si>
  <si>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</si>
  <si>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</si>
  <si>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</si>
  <si>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</si>
  <si>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</si>
  <si>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</si>
  <si>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</si>
  <si>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</si>
  <si>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</si>
  <si>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</si>
  <si>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</si>
  <si>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</si>
  <si>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</si>
  <si>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</si>
  <si>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</si>
  <si>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</si>
  <si>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</si>
  <si>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</si>
  <si>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</si>
  <si>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</si>
  <si>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</si>
  <si>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</si>
  <si>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</si>
  <si>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</si>
  <si>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</si>
  <si>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</si>
  <si>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</si>
  <si>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</si>
  <si>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</si>
  <si>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</si>
  <si>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</si>
  <si>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</si>
  <si>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</si>
  <si>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</si>
  <si>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</si>
  <si>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</si>
  <si>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</si>
  <si>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</si>
  <si>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</si>
  <si>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</si>
  <si>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</si>
  <si>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</si>
  <si>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</si>
  <si>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</si>
  <si>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</si>
  <si>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</si>
  <si>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</si>
  <si>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</si>
  <si>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</si>
  <si>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</si>
  <si>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</si>
  <si>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</si>
  <si>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</si>
  <si>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</si>
  <si>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</si>
  <si>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</si>
  <si>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</si>
  <si>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</si>
  <si>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</si>
  <si>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</si>
  <si>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</si>
  <si>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</si>
  <si>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</si>
  <si>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</si>
  <si>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</si>
  <si>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</si>
  <si>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</si>
  <si>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</si>
  <si>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</si>
  <si>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</si>
  <si>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</si>
  <si>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</si>
  <si>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</si>
  <si>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</si>
  <si>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</si>
  <si>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</si>
  <si>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</si>
  <si>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</si>
  <si>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</si>
  <si>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</si>
  <si>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</si>
  <si>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</si>
  <si>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</si>
  <si>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</si>
  <si>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</si>
  <si>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</si>
  <si>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</si>
  <si>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</si>
  <si>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</si>
  <si>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</si>
  <si>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</si>
  <si>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</si>
  <si>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</si>
  <si>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</si>
  <si>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</si>
  <si>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</si>
  <si>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</si>
  <si>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</si>
  <si>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</si>
  <si>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</si>
  <si>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</si>
  <si>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</si>
  <si>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</si>
  <si>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</si>
  <si>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</si>
  <si>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</si>
  <si>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</si>
  <si>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</si>
  <si>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</si>
  <si>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</si>
  <si>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</si>
  <si>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</si>
  <si>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</si>
  <si>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</si>
  <si>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</si>
  <si>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</si>
  <si>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</si>
  <si>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</si>
  <si>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</si>
  <si>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</si>
  <si>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</si>
  <si>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</si>
  <si>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</si>
  <si>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</si>
  <si>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</si>
  <si>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</si>
  <si>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</si>
  <si>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</si>
  <si>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</si>
  <si>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</si>
  <si>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</si>
  <si>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</si>
  <si>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</si>
  <si>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</si>
  <si>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</si>
  <si>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</si>
  <si>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</si>
  <si>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</si>
  <si>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</si>
  <si>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</si>
  <si>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</si>
  <si>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</si>
  <si>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</si>
  <si>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</si>
  <si>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</si>
  <si>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</si>
  <si>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</si>
  <si>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</si>
  <si>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</si>
  <si>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</si>
  <si>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</si>
  <si>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</si>
  <si>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</si>
  <si>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</si>
  <si>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</si>
  <si>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</si>
  <si>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</si>
  <si>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</si>
  <si>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</si>
  <si>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</si>
  <si>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</si>
  <si>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</si>
  <si>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</si>
  <si>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</si>
  <si>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</si>
  <si>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</si>
  <si>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</si>
  <si>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</si>
  <si>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</si>
  <si>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</si>
  <si>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</si>
  <si>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</si>
  <si>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</si>
  <si>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</si>
  <si>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</si>
  <si>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</si>
  <si>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</si>
  <si>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</si>
  <si>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</si>
  <si>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</si>
  <si>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</si>
  <si>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</si>
  <si>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</si>
  <si>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</si>
  <si>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</si>
  <si>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</si>
  <si>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</si>
  <si>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</si>
  <si>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</si>
  <si>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</si>
  <si>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</si>
  <si>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</si>
  <si>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</si>
  <si>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</si>
  <si>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</si>
  <si>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</si>
  <si>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</si>
  <si>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</si>
  <si>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</si>
  <si>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</si>
  <si>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</si>
  <si>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</si>
  <si>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</si>
  <si>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</si>
  <si>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</si>
  <si>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</si>
  <si>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</si>
  <si>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</si>
  <si>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</si>
  <si>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</si>
  <si>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</si>
  <si>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</si>
  <si>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</si>
  <si>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</si>
  <si>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</si>
  <si>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</si>
  <si>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</si>
  <si>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</si>
  <si>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</si>
  <si>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</si>
  <si>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</si>
  <si>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</si>
  <si>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</si>
  <si>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</si>
  <si>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</si>
  <si>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</si>
  <si>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</si>
  <si>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</si>
  <si>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</si>
  <si>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</si>
  <si>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</si>
  <si>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</si>
  <si>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</si>
  <si>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</si>
  <si>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</si>
  <si>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</si>
  <si>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</si>
  <si>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</si>
  <si>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</si>
  <si>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</si>
  <si>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</si>
  <si>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</si>
  <si>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</si>
  <si>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</si>
  <si>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</si>
  <si>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</si>
  <si>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</si>
  <si>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</si>
  <si>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</si>
  <si>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</si>
  <si>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</si>
  <si>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</si>
  <si>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</si>
  <si>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</si>
  <si>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</si>
  <si>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</si>
  <si>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</si>
  <si>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</si>
  <si>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</si>
  <si>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</si>
  <si>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</si>
  <si>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</si>
  <si>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</si>
  <si>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</si>
  <si>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</si>
  <si>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</si>
  <si>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</si>
  <si>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</si>
  <si>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</si>
  <si>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</si>
  <si>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</si>
  <si>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</si>
  <si>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</si>
  <si>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</si>
  <si>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</si>
  <si>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</si>
  <si>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</si>
  <si>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</si>
  <si>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</si>
  <si>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</si>
  <si>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</si>
  <si>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</si>
  <si>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</si>
  <si>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</si>
  <si>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</si>
  <si>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</si>
  <si>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</si>
  <si>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</si>
  <si>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</si>
  <si>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</si>
  <si>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</si>
  <si>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</si>
  <si>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</si>
  <si>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</si>
  <si>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</si>
  <si>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</si>
  <si>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</si>
  <si>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</si>
  <si>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</si>
  <si>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</si>
  <si>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</si>
  <si>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</si>
  <si>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</si>
  <si>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</si>
  <si>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</si>
  <si>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</si>
  <si>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</si>
  <si>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</si>
  <si>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</si>
  <si>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</si>
  <si>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</si>
  <si>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</si>
  <si>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</si>
  <si>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</si>
  <si>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</si>
  <si>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</si>
  <si>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</si>
  <si>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</si>
  <si>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</si>
  <si>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</si>
  <si>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</si>
  <si>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</si>
  <si>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</si>
  <si>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</si>
  <si>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</si>
  <si>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</si>
  <si>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</si>
  <si>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</si>
  <si>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</si>
  <si>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</si>
  <si>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</si>
  <si>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</si>
  <si>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</si>
  <si>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</si>
  <si>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</si>
  <si>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</si>
  <si>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</si>
  <si>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</si>
  <si>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</si>
  <si>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</si>
  <si>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</si>
  <si>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</si>
  <si>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</si>
  <si>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</si>
  <si>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</si>
  <si>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</si>
  <si>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</si>
  <si>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</si>
  <si>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</si>
  <si>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</si>
  <si>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</si>
  <si>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</si>
  <si>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</si>
  <si>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</si>
  <si>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</si>
  <si>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</si>
  <si>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</si>
  <si>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</si>
  <si>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</si>
  <si>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</si>
  <si>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</si>
  <si>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</si>
  <si>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</si>
  <si>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</si>
  <si>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</si>
  <si>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</si>
  <si>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</si>
  <si>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</si>
  <si>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</si>
  <si>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</si>
  <si>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</si>
  <si>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</si>
  <si>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</si>
  <si>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</si>
  <si>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</si>
  <si>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</si>
  <si>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</si>
  <si>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</si>
  <si>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</si>
  <si>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</si>
  <si>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</si>
  <si>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</si>
  <si>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</si>
  <si>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</si>
  <si>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</si>
  <si>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</si>
  <si>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</si>
  <si>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</si>
  <si>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</si>
  <si>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</si>
  <si>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</si>
  <si>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</si>
  <si>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</si>
  <si>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</si>
  <si>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</si>
  <si>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</si>
  <si>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</si>
  <si>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</si>
  <si>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</si>
  <si>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</si>
  <si>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</si>
  <si>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</si>
  <si>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</si>
  <si>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</si>
  <si>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</si>
  <si>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</si>
  <si>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</si>
  <si>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</si>
  <si>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</si>
  <si>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</si>
  <si>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</si>
  <si>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</si>
  <si>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</si>
  <si>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</si>
  <si>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</si>
  <si>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</si>
  <si>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</si>
  <si>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</si>
  <si>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</si>
  <si>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</si>
  <si>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</si>
  <si>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</si>
  <si>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</si>
  <si>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</si>
  <si>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</si>
  <si>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</si>
  <si>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</si>
  <si>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</si>
  <si>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</si>
  <si>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</si>
  <si>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</si>
  <si>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</si>
  <si>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</si>
  <si>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</si>
  <si>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</si>
  <si>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</si>
  <si>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</si>
  <si>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</si>
  <si>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</si>
  <si>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</si>
  <si>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</si>
  <si>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</si>
  <si>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</si>
  <si>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</si>
  <si>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</si>
  <si>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</si>
  <si>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</si>
  <si>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</si>
  <si>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</si>
  <si>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</si>
  <si>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</si>
  <si>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</si>
  <si>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</si>
  <si>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</si>
  <si>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</si>
  <si>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</si>
  <si>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</si>
  <si>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</si>
  <si>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</si>
  <si>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</si>
  <si>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</si>
  <si>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</si>
  <si>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</si>
  <si>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</si>
  <si>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</si>
  <si>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</si>
  <si>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</si>
  <si>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</si>
  <si>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</si>
  <si>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</si>
  <si>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</si>
  <si>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</si>
  <si>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</si>
  <si>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</si>
  <si>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</si>
  <si>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</si>
  <si>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</si>
  <si>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</si>
  <si>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</si>
  <si>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</si>
  <si>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</si>
  <si>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</si>
  <si>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</si>
  <si>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</si>
  <si>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</si>
  <si>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</si>
  <si>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</si>
  <si>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</si>
  <si>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</si>
  <si>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</si>
  <si>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</si>
  <si>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</si>
  <si>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</si>
  <si>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</si>
  <si>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</si>
  <si>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</si>
  <si>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</si>
  <si>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</si>
  <si>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</si>
  <si>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</si>
  <si>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</si>
  <si>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</si>
  <si>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</si>
  <si>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</si>
  <si>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</si>
  <si>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</si>
  <si>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</si>
  <si>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</si>
  <si>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</si>
  <si>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</si>
  <si>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</si>
  <si>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</si>
  <si>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</si>
  <si>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</si>
  <si>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</si>
  <si>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</si>
  <si>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</si>
  <si>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</si>
  <si>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</si>
  <si>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</si>
  <si>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</si>
  <si>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</si>
  <si>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</si>
  <si>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</si>
  <si>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</si>
  <si>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</si>
  <si>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</si>
  <si>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</si>
  <si>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</si>
  <si>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</si>
  <si>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</si>
  <si>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</si>
  <si>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</si>
  <si>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</si>
  <si>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</si>
  <si>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</si>
  <si>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</si>
  <si>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</si>
  <si>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</si>
  <si>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</si>
  <si>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</si>
  <si>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</si>
  <si>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</si>
  <si>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</si>
  <si>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</si>
  <si>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</si>
  <si>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</si>
  <si>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</si>
  <si>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</si>
  <si>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</si>
  <si>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</si>
  <si>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</si>
  <si>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</si>
  <si>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</si>
  <si>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</si>
  <si>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</si>
  <si>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</si>
  <si>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</si>
  <si>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</si>
  <si>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</si>
  <si>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</si>
  <si>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</si>
  <si>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</si>
  <si>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</si>
  <si>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</si>
  <si>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</si>
  <si>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</si>
  <si>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</si>
  <si>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</si>
  <si>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</si>
  <si>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</si>
  <si>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</si>
  <si>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</si>
  <si>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</si>
  <si>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</si>
  <si>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</si>
  <si>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</si>
  <si>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</si>
  <si>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</si>
  <si>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</si>
  <si>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</si>
  <si>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</si>
  <si>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</si>
  <si>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</si>
  <si>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</si>
  <si>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</si>
  <si>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</si>
  <si>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</si>
  <si>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</si>
  <si>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</si>
  <si>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</si>
  <si>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</si>
  <si>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</si>
  <si>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</si>
  <si>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</si>
  <si>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</si>
  <si>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</si>
  <si>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</si>
  <si>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</si>
  <si>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</si>
  <si>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</si>
  <si>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</si>
  <si>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</si>
  <si>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</si>
  <si>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</si>
  <si>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</si>
  <si>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</si>
  <si>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</si>
  <si>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</si>
  <si>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</si>
  <si>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</si>
  <si>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</si>
  <si>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</si>
  <si>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</si>
  <si>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</si>
  <si>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</si>
  <si>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</si>
  <si>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</si>
  <si>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</si>
  <si>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</si>
  <si>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</si>
  <si>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</si>
  <si>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</si>
  <si>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</si>
  <si>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</si>
  <si>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</si>
  <si>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</si>
  <si>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</si>
  <si>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</si>
  <si>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</si>
  <si>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</si>
  <si>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</si>
  <si>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</si>
  <si>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</si>
  <si>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</si>
  <si>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</si>
  <si>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</si>
  <si>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</si>
  <si>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</si>
  <si>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</si>
  <si>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</si>
  <si>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</si>
  <si>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</si>
  <si>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</si>
  <si>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</si>
  <si>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</si>
  <si>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</si>
  <si>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</si>
  <si>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</si>
  <si>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</si>
  <si>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</si>
  <si>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</si>
  <si>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</si>
  <si>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</si>
  <si>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</si>
  <si>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</si>
  <si>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</si>
  <si>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</si>
  <si>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</si>
  <si>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</si>
  <si>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</si>
  <si>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</si>
  <si>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</si>
  <si>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</si>
  <si>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</si>
  <si>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</si>
  <si>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</si>
  <si>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</si>
  <si>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</si>
  <si>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</si>
  <si>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</si>
  <si>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</si>
  <si>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</si>
  <si>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</si>
  <si>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</si>
  <si>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</si>
  <si>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</si>
  <si>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</si>
  <si>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</si>
  <si>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</si>
  <si>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</si>
  <si>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</si>
  <si>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</si>
  <si>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</si>
  <si>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</si>
  <si>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</si>
  <si>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</si>
  <si>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</si>
  <si>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</si>
  <si>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</si>
  <si>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</si>
  <si>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</si>
  <si>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</si>
  <si>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</si>
  <si>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</si>
  <si>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</si>
  <si>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</si>
  <si>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</si>
  <si>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</si>
  <si>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</si>
  <si>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</si>
  <si>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</si>
  <si>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</si>
  <si>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</si>
  <si>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</si>
  <si>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</si>
  <si>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</si>
  <si>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</si>
  <si>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</si>
  <si>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</si>
  <si>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</si>
  <si>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</si>
  <si>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</si>
  <si>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</si>
  <si>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</si>
  <si>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</si>
  <si>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</si>
  <si>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</si>
  <si>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</si>
  <si>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</si>
  <si>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</si>
  <si>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</si>
  <si>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</si>
  <si>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</si>
  <si>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</si>
  <si>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</si>
  <si>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</si>
  <si>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</si>
  <si>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</si>
  <si>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</si>
  <si>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</si>
  <si>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</si>
  <si>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</si>
  <si>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</si>
  <si>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</si>
  <si>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</si>
  <si>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</si>
  <si>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</si>
  <si>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</si>
  <si>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</si>
  <si>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</si>
  <si>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</si>
  <si>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</si>
  <si>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</si>
  <si>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</si>
  <si>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</si>
  <si>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</si>
  <si>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</si>
  <si>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</si>
  <si>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</si>
  <si>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</si>
  <si>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</si>
  <si>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</si>
  <si>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</si>
  <si>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</si>
  <si>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</si>
  <si>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</si>
  <si>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</si>
  <si>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</si>
  <si>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</si>
  <si>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</si>
  <si>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</si>
  <si>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</si>
  <si>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</si>
  <si>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</si>
  <si>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</si>
  <si>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</si>
  <si>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</si>
  <si>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</si>
  <si>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</si>
  <si>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</si>
  <si>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</si>
  <si>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</si>
  <si>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</si>
  <si>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</si>
  <si>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</si>
  <si>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</si>
  <si>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</si>
  <si>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</si>
  <si>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</si>
  <si>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</si>
  <si>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</si>
  <si>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</si>
  <si>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</si>
  <si>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</si>
  <si>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</si>
  <si>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</si>
  <si>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</si>
  <si>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</si>
  <si>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</si>
  <si>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</si>
  <si>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</si>
  <si>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</si>
  <si>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</si>
  <si>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</si>
  <si>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</si>
  <si>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</si>
  <si>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</si>
  <si>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</si>
  <si>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</si>
  <si>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</si>
  <si>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</si>
  <si>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</si>
  <si>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</si>
  <si>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</si>
  <si>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</si>
  <si>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</si>
  <si>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</si>
  <si>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</si>
  <si>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</si>
  <si>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</si>
  <si>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</si>
  <si>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</si>
  <si>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</si>
  <si>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</si>
  <si>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</si>
  <si>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</si>
  <si>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</si>
  <si>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</si>
  <si>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</si>
  <si>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</si>
  <si>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</si>
  <si>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</si>
  <si>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</si>
  <si>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</si>
  <si>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</si>
  <si>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</si>
  <si>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</si>
  <si>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</si>
  <si>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</si>
  <si>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</si>
  <si>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</si>
  <si>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</si>
  <si>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</si>
  <si>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</si>
  <si>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</si>
  <si>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</si>
  <si>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</si>
  <si>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</si>
  <si>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</si>
  <si>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</si>
  <si>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</si>
  <si>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</si>
  <si>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</si>
  <si>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</si>
  <si>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</si>
  <si>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</si>
  <si>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</si>
  <si>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</si>
  <si>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</si>
  <si>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</si>
  <si>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</si>
  <si>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</si>
  <si>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</si>
  <si>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</si>
  <si>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</si>
  <si>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</si>
  <si>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</si>
  <si>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</si>
  <si>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</si>
  <si>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</si>
  <si>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</si>
  <si>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</si>
  <si>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</si>
  <si>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</si>
  <si>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</si>
  <si>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</si>
  <si>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</si>
  <si>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</si>
  <si>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</si>
  <si>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</si>
  <si>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</si>
  <si>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</si>
  <si>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</si>
  <si>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</si>
  <si>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</si>
  <si>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</si>
  <si>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</si>
  <si>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</si>
  <si>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</si>
  <si>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</si>
  <si>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</si>
  <si>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</si>
  <si>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</si>
  <si>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</si>
  <si>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</si>
  <si>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</si>
  <si>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</si>
  <si>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</si>
  <si>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</si>
  <si>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</si>
  <si>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</si>
  <si>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</si>
  <si>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</si>
  <si>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</si>
  <si>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</si>
  <si>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</si>
  <si>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</si>
  <si>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</si>
  <si>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</si>
  <si>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</si>
  <si>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</si>
  <si>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</si>
  <si>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</si>
  <si>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</si>
  <si>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</si>
  <si>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</si>
  <si>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</si>
  <si>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</si>
  <si>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</si>
  <si>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</si>
  <si>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</si>
  <si>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</si>
  <si>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</si>
  <si>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</si>
  <si>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</si>
  <si>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</si>
  <si>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</si>
  <si>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</si>
  <si>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</si>
  <si>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</si>
  <si>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</si>
  <si>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</si>
  <si>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</si>
  <si>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</si>
  <si>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</si>
  <si>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</si>
  <si>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</si>
  <si>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</si>
  <si>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</si>
  <si>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</si>
  <si>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</si>
  <si>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</si>
  <si>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</si>
  <si>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</si>
  <si>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</si>
  <si>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</si>
  <si>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</si>
  <si>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</si>
  <si>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</si>
  <si>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</si>
  <si>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</si>
  <si>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</si>
  <si>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</si>
  <si>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</si>
  <si>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</si>
  <si>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</si>
  <si>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</si>
  <si>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</si>
  <si>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</si>
  <si>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</si>
  <si>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</si>
  <si>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</si>
  <si>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</si>
  <si>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</si>
  <si>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</si>
  <si>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</si>
  <si>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</si>
  <si>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</si>
  <si>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</si>
  <si>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</si>
  <si>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</si>
  <si>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</si>
  <si>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</si>
  <si>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</si>
  <si>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</si>
  <si>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</si>
  <si>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</si>
  <si>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</si>
  <si>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</si>
  <si>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</si>
  <si>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</si>
  <si>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</si>
  <si>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</si>
  <si>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</si>
  <si>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</si>
  <si>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</si>
  <si>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</si>
  <si>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</si>
  <si>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</si>
  <si>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</si>
  <si>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</si>
  <si>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</si>
  <si>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</si>
  <si>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</si>
  <si>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</si>
  <si>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</si>
  <si>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</si>
  <si>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</si>
  <si>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</si>
  <si>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</si>
  <si>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</si>
  <si>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</si>
  <si>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</si>
  <si>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</si>
  <si>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</si>
  <si>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</si>
  <si>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</si>
  <si>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</si>
  <si>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</si>
  <si>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</si>
  <si>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</si>
  <si>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</si>
  <si>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</si>
  <si>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</si>
  <si>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</si>
  <si>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</si>
  <si>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</si>
  <si>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</si>
  <si>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</si>
  <si>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</si>
  <si>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</si>
  <si>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</si>
  <si>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</si>
  <si>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</si>
  <si>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</si>
  <si>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</si>
  <si>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</si>
  <si>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</si>
  <si>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</si>
  <si>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</si>
  <si>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</si>
  <si>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</si>
  <si>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</si>
  <si>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</si>
  <si>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</si>
  <si>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</si>
  <si>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</si>
  <si>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</si>
  <si>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</si>
  <si>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</si>
  <si>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</si>
  <si>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</si>
  <si>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</si>
  <si>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</si>
  <si>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</si>
  <si>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</si>
  <si>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</si>
  <si>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</si>
  <si>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</si>
  <si>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</si>
  <si>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</si>
  <si>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</si>
  <si>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</si>
  <si>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</si>
  <si>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</si>
  <si>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</si>
  <si>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</si>
  <si>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</si>
  <si>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</si>
  <si>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</si>
  <si>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</si>
  <si>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</si>
  <si>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</si>
  <si>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</si>
  <si>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</si>
  <si>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</si>
  <si>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</si>
  <si>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</si>
  <si>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</si>
  <si>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</si>
  <si>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</si>
  <si>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</si>
  <si>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</si>
  <si>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</si>
  <si>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</si>
  <si>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</si>
  <si>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</si>
  <si>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</si>
  <si>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</si>
  <si>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</si>
  <si>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</si>
  <si>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</si>
  <si>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</si>
  <si>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</si>
  <si>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</si>
  <si>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</si>
  <si>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</si>
  <si>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</si>
  <si>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</si>
  <si>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</si>
  <si>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</si>
  <si>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</si>
  <si>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</si>
  <si>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</si>
  <si>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</si>
  <si>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</si>
  <si>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</si>
  <si>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</si>
  <si>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</si>
  <si>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</si>
  <si>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</si>
  <si>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</si>
  <si>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</si>
  <si>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</si>
  <si>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</si>
  <si>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</si>
  <si>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</si>
  <si>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</si>
  <si>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</si>
  <si>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</si>
  <si>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</si>
  <si>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</si>
  <si>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</si>
  <si>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</si>
  <si>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</si>
  <si>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</si>
  <si>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</si>
  <si>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</si>
  <si>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</si>
  <si>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</si>
  <si>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</si>
  <si>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</si>
  <si>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</si>
  <si>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</si>
  <si>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</si>
  <si>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</si>
  <si>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</si>
  <si>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</si>
  <si>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</si>
  <si>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</si>
  <si>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</si>
  <si>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</si>
  <si>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</si>
  <si>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</si>
  <si>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</si>
  <si>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</si>
  <si>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</si>
  <si>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</si>
  <si>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</si>
  <si>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</si>
  <si>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</si>
  <si>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</si>
  <si>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</si>
  <si>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</si>
  <si>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</si>
  <si>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</si>
  <si>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</si>
  <si>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</si>
  <si>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</si>
  <si>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</si>
  <si>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</si>
  <si>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</si>
  <si>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</si>
  <si>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</si>
  <si>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</si>
  <si>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</si>
  <si>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</si>
  <si>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</si>
  <si>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</si>
  <si>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</si>
  <si>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</si>
  <si>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</si>
  <si>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</si>
  <si>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</si>
  <si>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</si>
  <si>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</si>
  <si>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</si>
  <si>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</si>
  <si>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</si>
  <si>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</si>
  <si>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</si>
  <si>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</si>
  <si>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</si>
  <si>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</si>
  <si>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</si>
  <si>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</si>
  <si>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</si>
  <si>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</si>
  <si>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</si>
  <si>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</si>
  <si>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</si>
  <si>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</si>
  <si>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</si>
  <si>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</si>
  <si>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</si>
  <si>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</si>
  <si>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</si>
  <si>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</si>
  <si>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</si>
  <si>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</si>
  <si>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</si>
  <si>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</si>
  <si>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</si>
  <si>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</si>
  <si>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</si>
  <si>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</si>
  <si>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</si>
  <si>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</si>
  <si>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</si>
  <si>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</si>
  <si>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</si>
  <si>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</si>
  <si>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</si>
  <si>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</si>
  <si>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</si>
  <si>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</si>
  <si>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</si>
  <si>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</si>
  <si>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</si>
  <si>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</si>
  <si>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</si>
  <si>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</si>
  <si>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</si>
  <si>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</si>
  <si>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</si>
  <si>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</si>
  <si>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</si>
  <si>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</si>
  <si>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</si>
  <si>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</si>
  <si>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</si>
  <si>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</si>
  <si>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</si>
  <si>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</si>
  <si>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</si>
  <si>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</si>
  <si>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</si>
  <si>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</si>
  <si>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</si>
  <si>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</si>
  <si>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</si>
  <si>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</si>
  <si>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</si>
  <si>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</si>
  <si>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</si>
  <si>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</si>
  <si>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</si>
  <si>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</si>
  <si>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</si>
  <si>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</si>
  <si>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</si>
  <si>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</si>
  <si>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</si>
  <si>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</si>
  <si>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</si>
  <si>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</si>
  <si>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</si>
  <si>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</si>
  <si>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</si>
  <si>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</si>
  <si>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</si>
  <si>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</si>
  <si>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</si>
  <si>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</si>
  <si>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</si>
  <si>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</si>
  <si>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</si>
  <si>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</si>
  <si>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</si>
  <si>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</si>
  <si>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</si>
  <si>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</si>
  <si>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</si>
  <si>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</si>
  <si>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</si>
  <si>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</si>
  <si>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</si>
  <si>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</si>
  <si>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</si>
  <si>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</si>
  <si>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</si>
  <si>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</si>
  <si>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</si>
  <si>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</si>
  <si>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</si>
  <si>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</si>
  <si>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</si>
  <si>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</si>
  <si>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</si>
  <si>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</si>
  <si>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</si>
  <si>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</si>
  <si>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</si>
  <si>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</si>
  <si>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</si>
  <si>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</si>
  <si>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</si>
  <si>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</si>
  <si>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</si>
  <si>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</si>
  <si>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</si>
  <si>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</si>
  <si>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</si>
  <si>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</si>
  <si>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</si>
  <si>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</si>
  <si>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</si>
  <si>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</si>
  <si>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</si>
  <si>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</si>
  <si>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</si>
  <si>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</si>
  <si>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</si>
  <si>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</si>
  <si>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</si>
  <si>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</si>
  <si>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</si>
  <si>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</si>
  <si>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</si>
  <si>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</si>
  <si>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</si>
  <si>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</si>
  <si>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</si>
  <si>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</si>
  <si>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</si>
  <si>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</si>
  <si>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</si>
  <si>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</si>
  <si>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</si>
  <si>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</si>
  <si>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</si>
  <si>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</si>
  <si>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</si>
  <si>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</si>
  <si>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</si>
  <si>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</si>
  <si>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</si>
  <si>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</si>
  <si>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</si>
  <si>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</si>
  <si>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</si>
  <si>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</si>
  <si>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</si>
  <si>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</si>
  <si>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</si>
  <si>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</si>
  <si>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</si>
  <si>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</si>
  <si>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</si>
  <si>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</si>
  <si>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</si>
  <si>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</si>
  <si>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</si>
  <si>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</si>
  <si>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</si>
  <si>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</si>
  <si>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</si>
  <si>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</si>
  <si>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</si>
  <si>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</si>
  <si>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</si>
  <si>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</si>
  <si>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</si>
  <si>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</si>
  <si>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</si>
  <si>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</si>
  <si>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</si>
  <si>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</si>
  <si>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</si>
  <si>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</si>
  <si>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</si>
  <si>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</si>
  <si>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</si>
  <si>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</si>
  <si>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</si>
  <si>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</si>
  <si>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</si>
  <si>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</si>
  <si>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</si>
  <si>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</si>
  <si>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</si>
  <si>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</si>
  <si>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</si>
  <si>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</si>
  <si>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</si>
  <si>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</si>
  <si>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</si>
  <si>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</si>
  <si>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</si>
  <si>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</si>
  <si>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</si>
  <si>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</si>
  <si>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</si>
  <si>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</si>
  <si>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</si>
  <si>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</si>
  <si>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</si>
  <si>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</si>
  <si>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</si>
  <si>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</si>
  <si>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</si>
  <si>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</si>
  <si>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</si>
  <si>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</si>
  <si>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</si>
  <si>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</si>
  <si>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</si>
  <si>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</si>
  <si>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</si>
  <si>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</si>
  <si>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</si>
  <si>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</si>
  <si>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</si>
  <si>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</si>
  <si>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</si>
  <si>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</si>
  <si>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</si>
  <si>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</si>
  <si>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</si>
  <si>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</si>
  <si>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</si>
  <si>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</si>
  <si>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</si>
  <si>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</si>
  <si>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</si>
  <si>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</si>
  <si>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</si>
  <si>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</si>
  <si>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</si>
  <si>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</si>
  <si>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</si>
  <si>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</si>
  <si>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</si>
  <si>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</si>
  <si>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</si>
  <si>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</si>
  <si>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</si>
  <si>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</si>
  <si>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</si>
  <si>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</si>
  <si>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</si>
  <si>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</si>
  <si>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</si>
  <si>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</si>
  <si>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</si>
  <si>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</si>
  <si>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</si>
  <si>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</si>
  <si>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</si>
  <si>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</si>
  <si>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</si>
  <si>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</si>
  <si>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</si>
  <si>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</si>
  <si>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</si>
  <si>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</si>
  <si>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</si>
  <si>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</si>
  <si>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</si>
  <si>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</si>
  <si>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</si>
  <si>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</si>
  <si>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</si>
  <si>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</si>
  <si>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</si>
  <si>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</si>
  <si>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</si>
  <si>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</si>
  <si>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</si>
  <si>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</si>
  <si>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</si>
  <si>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</si>
  <si>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</si>
  <si>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</si>
  <si>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</si>
  <si>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</si>
  <si>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</si>
  <si>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</si>
  <si>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</si>
  <si>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</si>
  <si>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</si>
  <si>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</si>
  <si>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</si>
  <si>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</si>
  <si>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</si>
  <si>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</si>
  <si>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</si>
  <si>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</si>
  <si>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</si>
  <si>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</si>
  <si>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</si>
  <si>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</si>
  <si>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</si>
  <si>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</si>
  <si>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</si>
  <si>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</si>
  <si>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</si>
  <si>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</si>
  <si>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</si>
  <si>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</si>
  <si>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</si>
  <si>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</si>
  <si>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</si>
  <si>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</si>
  <si>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</si>
  <si>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</si>
  <si>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</si>
  <si>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</si>
  <si>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</si>
  <si>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</si>
  <si>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</si>
  <si>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</si>
  <si>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</si>
  <si>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</si>
  <si>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</si>
  <si>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</si>
  <si>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</si>
  <si>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</si>
  <si>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</si>
  <si>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</si>
  <si>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</si>
  <si>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</si>
  <si>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</si>
  <si>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</si>
  <si>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</si>
  <si>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</si>
  <si>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</si>
  <si>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</si>
  <si>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</si>
  <si>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</si>
  <si>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</si>
  <si>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</si>
  <si>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</si>
  <si>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</si>
  <si>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</si>
  <si>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</si>
  <si>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</si>
  <si>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</si>
  <si>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</si>
  <si>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</si>
  <si>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</si>
  <si>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</si>
  <si>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</si>
  <si>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</si>
  <si>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</si>
  <si>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</si>
  <si>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</si>
  <si>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</si>
  <si>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</si>
  <si>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</si>
  <si>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</si>
  <si>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</si>
  <si>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</si>
  <si>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</si>
  <si>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</si>
  <si>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</si>
  <si>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</si>
  <si>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</si>
  <si>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</si>
  <si>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</si>
  <si>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</si>
  <si>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</si>
  <si>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</si>
  <si>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</si>
  <si>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</si>
  <si>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</si>
  <si>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</si>
  <si>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</si>
  <si>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</si>
  <si>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</si>
  <si>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</si>
  <si>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</si>
  <si>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</si>
  <si>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</si>
  <si>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</si>
  <si>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</si>
  <si>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</si>
  <si>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</si>
  <si>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</si>
  <si>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</si>
  <si>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</si>
  <si>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</si>
  <si>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</si>
  <si>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</si>
  <si>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</si>
  <si>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</si>
  <si>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</si>
  <si>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</si>
  <si>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</si>
  <si>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</si>
  <si>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</si>
  <si>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</si>
  <si>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</si>
  <si>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</si>
  <si>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</si>
  <si>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</si>
  <si>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</si>
  <si>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</si>
  <si>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</si>
  <si>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</si>
  <si>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</si>
  <si>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</si>
  <si>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</si>
  <si>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</si>
  <si>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</si>
  <si>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</si>
  <si>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</si>
  <si>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</si>
  <si>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</si>
  <si>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</si>
  <si>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</si>
  <si>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</si>
  <si>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</si>
  <si>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</si>
  <si>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</si>
  <si>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</si>
  <si>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</si>
  <si>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</si>
  <si>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</si>
  <si>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</si>
  <si>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</si>
  <si>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</si>
  <si>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</si>
  <si>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</si>
  <si>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</si>
  <si>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</si>
  <si>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</si>
  <si>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</si>
  <si>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</si>
  <si>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</si>
  <si>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</si>
  <si>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</si>
  <si>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</si>
  <si>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</si>
  <si>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</si>
  <si>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</si>
  <si>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</si>
  <si>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</si>
  <si>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</si>
  <si>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</si>
  <si>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</si>
  <si>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</si>
  <si>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</si>
  <si>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</si>
  <si>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</si>
  <si>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</si>
  <si>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</si>
  <si>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</si>
  <si>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</si>
  <si>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</si>
  <si>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</si>
  <si>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</si>
  <si>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</si>
  <si>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</si>
  <si>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</si>
  <si>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</si>
  <si>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</si>
  <si>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</si>
  <si>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</si>
  <si>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</si>
  <si>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</si>
  <si>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</si>
  <si>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</si>
  <si>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</si>
  <si>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</si>
  <si>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</si>
  <si>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</si>
  <si>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</si>
  <si>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</si>
  <si>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</si>
  <si>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</si>
  <si>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</si>
  <si>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</si>
  <si>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</si>
  <si>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</si>
  <si>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</si>
  <si>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</si>
  <si>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</si>
  <si>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</si>
  <si>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</si>
  <si>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</si>
  <si>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</si>
  <si>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</si>
  <si>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</si>
  <si>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</si>
  <si>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</si>
  <si>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</si>
  <si>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</si>
  <si>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</si>
  <si>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</si>
  <si>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</si>
  <si>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</si>
  <si>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</si>
  <si>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</si>
  <si>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</si>
  <si>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</si>
  <si>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</si>
  <si>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</si>
  <si>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</si>
  <si>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</si>
  <si>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</si>
  <si>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</si>
  <si>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</si>
  <si>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</si>
  <si>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</si>
  <si>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</si>
  <si>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</si>
  <si>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</si>
  <si>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</si>
  <si>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</si>
  <si>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</si>
  <si>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</si>
  <si>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</si>
  <si>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</si>
  <si>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</si>
  <si>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</si>
  <si>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</si>
  <si>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</si>
  <si>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</si>
  <si>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</si>
  <si>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</si>
  <si>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</si>
  <si>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</si>
  <si>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</si>
  <si>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</si>
  <si>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</si>
  <si>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</si>
  <si>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</si>
  <si>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</si>
  <si>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</si>
  <si>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</si>
  <si>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</si>
  <si>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</si>
  <si>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</si>
  <si>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</si>
  <si>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</si>
  <si>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</si>
  <si>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</si>
  <si>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</si>
  <si>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</si>
  <si>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</si>
  <si>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</si>
  <si>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</si>
  <si>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</si>
  <si>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</si>
  <si>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</si>
  <si>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</si>
  <si>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</si>
  <si>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</si>
  <si>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</si>
  <si>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</si>
  <si>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</si>
  <si>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</si>
  <si>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</si>
  <si>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</si>
  <si>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</si>
  <si>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</si>
  <si>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</si>
  <si>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</si>
  <si>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</si>
  <si>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</si>
  <si>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</si>
  <si>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</si>
  <si>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</si>
  <si>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</si>
  <si>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</si>
  <si>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</si>
  <si>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</si>
  <si>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</si>
  <si>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</si>
  <si>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</si>
  <si>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</si>
  <si>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</si>
  <si>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</si>
  <si>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</si>
  <si>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</si>
  <si>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</si>
  <si>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</si>
  <si>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</si>
  <si>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</si>
  <si>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</si>
  <si>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</si>
  <si>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</si>
  <si>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</si>
  <si>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</si>
  <si>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</si>
  <si>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</si>
  <si>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</si>
  <si>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</si>
  <si>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</si>
  <si>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</si>
  <si>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</si>
  <si>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</si>
  <si>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</si>
  <si>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</si>
  <si>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</si>
  <si>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</si>
  <si>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</si>
  <si>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</si>
  <si>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</si>
  <si>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</si>
  <si>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</si>
  <si>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</si>
  <si>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</si>
  <si>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</si>
  <si>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</si>
  <si>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</si>
  <si>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</si>
  <si>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</si>
  <si>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</si>
  <si>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</si>
  <si>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</si>
  <si>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</si>
  <si>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</si>
  <si>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</si>
  <si>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</si>
  <si>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</si>
  <si>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</si>
  <si>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</si>
  <si>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</si>
  <si>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</si>
  <si>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</si>
  <si>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</si>
  <si>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</si>
  <si>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</si>
  <si>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</si>
  <si>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</si>
  <si>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</si>
  <si>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</si>
  <si>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</si>
  <si>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</si>
  <si>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</si>
  <si>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</si>
  <si>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</si>
  <si>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</si>
  <si>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</si>
  <si>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</si>
  <si>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</si>
  <si>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</si>
  <si>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</si>
  <si>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</si>
  <si>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</si>
  <si>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</si>
  <si>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</si>
  <si>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</si>
  <si>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</si>
  <si>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</si>
  <si>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</si>
  <si>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</si>
  <si>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</si>
  <si>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</si>
  <si>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</si>
  <si>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</si>
  <si>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</si>
  <si>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</si>
  <si>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</si>
  <si>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</si>
  <si>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</si>
  <si>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</si>
  <si>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</si>
  <si>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</si>
  <si>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</si>
  <si>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</si>
  <si>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</si>
  <si>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</si>
  <si>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</si>
  <si>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</si>
  <si>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</si>
  <si>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</si>
  <si>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</si>
  <si>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</si>
  <si>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</si>
  <si>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</si>
  <si>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</si>
  <si>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</si>
  <si>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</si>
  <si>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</si>
  <si>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</si>
  <si>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</si>
  <si>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</si>
  <si>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</si>
  <si>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</si>
  <si>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</si>
  <si>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</si>
  <si>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</si>
  <si>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</si>
  <si>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</si>
  <si>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</si>
  <si>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</si>
  <si>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</si>
  <si>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</si>
  <si>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</si>
  <si>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</si>
  <si>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</si>
  <si>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</si>
  <si>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</si>
  <si>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</si>
  <si>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</si>
  <si>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</si>
  <si>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</si>
  <si>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</si>
  <si>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</si>
  <si>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</si>
  <si>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</si>
  <si>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</si>
  <si>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</si>
  <si>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</si>
  <si>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</si>
  <si>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</si>
  <si>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</si>
  <si>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</si>
  <si>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</si>
  <si>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</si>
  <si>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</si>
  <si>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</si>
  <si>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</si>
  <si>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</si>
  <si>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</si>
  <si>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</si>
  <si>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</si>
  <si>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</si>
  <si>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</si>
  <si>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</si>
  <si>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</si>
  <si>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</si>
  <si>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</si>
  <si>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</si>
  <si>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</si>
  <si>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</si>
  <si>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</si>
  <si>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</si>
  <si>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</si>
  <si>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</si>
  <si>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</si>
  <si>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</si>
  <si>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</si>
  <si>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</si>
  <si>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</si>
  <si>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</si>
  <si>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</si>
  <si>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</si>
  <si>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</si>
  <si>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</si>
  <si>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</si>
  <si>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</si>
  <si>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</si>
  <si>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</si>
  <si>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</si>
  <si>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</si>
  <si>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</si>
  <si>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</si>
  <si>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</si>
  <si>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</si>
  <si>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</si>
  <si>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</si>
  <si>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</si>
  <si>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</si>
  <si>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</si>
  <si>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</si>
  <si>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</si>
  <si>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</si>
  <si>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</si>
  <si>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</si>
  <si>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</si>
  <si>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</si>
  <si>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</si>
  <si>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</si>
  <si>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</si>
  <si>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</si>
  <si>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</si>
  <si>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</si>
  <si>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</si>
  <si>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</si>
  <si>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</si>
  <si>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</si>
  <si>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</si>
  <si>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</si>
  <si>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</si>
  <si>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</si>
  <si>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</si>
  <si>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</si>
  <si>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</si>
  <si>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</si>
  <si>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</si>
  <si>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</si>
  <si>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</si>
  <si>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</si>
  <si>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</si>
  <si>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</si>
  <si>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</si>
  <si>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</si>
  <si>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</si>
  <si>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</si>
  <si>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</si>
  <si>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</si>
  <si>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</si>
  <si>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</si>
  <si>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</si>
  <si>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</si>
  <si>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</si>
  <si>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</si>
  <si>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</si>
  <si>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</si>
  <si>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</si>
  <si>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</si>
  <si>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</si>
  <si>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</si>
  <si>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</si>
  <si>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</si>
  <si>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</si>
  <si>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</si>
  <si>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</si>
  <si>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</si>
  <si>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</si>
  <si>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</si>
  <si>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</si>
  <si>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</si>
  <si>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</si>
  <si>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</si>
  <si>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</si>
  <si>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</si>
  <si>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</si>
  <si>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</si>
  <si>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</si>
  <si>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</si>
  <si>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</si>
  <si>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</si>
  <si>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</si>
  <si>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</si>
  <si>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</si>
  <si>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</si>
  <si>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</si>
  <si>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</si>
  <si>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</si>
  <si>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</si>
  <si>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</si>
  <si>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</si>
  <si>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</si>
  <si>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</si>
  <si>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</si>
  <si>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</si>
  <si>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</si>
  <si>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</si>
  <si>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</si>
  <si>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</si>
  <si>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</si>
  <si>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</si>
  <si>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</si>
  <si>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</si>
  <si>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</si>
  <si>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</si>
  <si>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</si>
  <si>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</si>
  <si>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</si>
  <si>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</si>
  <si>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</si>
  <si>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</si>
  <si>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</si>
  <si>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</si>
  <si>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</si>
  <si>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</si>
  <si>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</si>
  <si>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</si>
  <si>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</si>
  <si>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</si>
  <si>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</si>
  <si>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</si>
  <si>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</si>
  <si>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</si>
  <si>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</si>
  <si>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</si>
  <si>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</si>
  <si>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</si>
  <si>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</si>
  <si>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</si>
  <si>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</si>
  <si>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</si>
  <si>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</si>
  <si>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</si>
  <si>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</si>
  <si>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</si>
  <si>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</si>
  <si>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</si>
  <si>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</si>
  <si>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</si>
  <si>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</si>
  <si>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</si>
  <si>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</si>
  <si>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</si>
  <si>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</si>
  <si>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</si>
  <si>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</si>
  <si>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</si>
  <si>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</si>
  <si>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</si>
  <si>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</si>
  <si>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</si>
  <si>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</si>
  <si>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</si>
  <si>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</si>
  <si>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</si>
  <si>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</si>
  <si>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</si>
  <si>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</si>
  <si>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</si>
  <si>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</si>
  <si>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</si>
  <si>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</si>
  <si>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</si>
  <si>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</si>
  <si>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</si>
  <si>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</si>
  <si>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</si>
  <si>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</si>
  <si>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</si>
  <si>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</si>
  <si>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</si>
  <si>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</si>
  <si>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</si>
  <si>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</si>
  <si>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</si>
  <si>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</si>
  <si>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</si>
  <si>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</si>
  <si>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</si>
  <si>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</si>
  <si>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</si>
  <si>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</si>
  <si>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</si>
  <si>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</si>
  <si>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</si>
  <si>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</si>
  <si>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</si>
  <si>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</si>
  <si>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</si>
  <si>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</si>
  <si>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</si>
  <si>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</si>
  <si>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</si>
  <si>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</si>
  <si>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</si>
  <si>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</si>
  <si>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</si>
  <si>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</si>
  <si>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</si>
  <si>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</si>
  <si>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</si>
  <si>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</si>
  <si>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</si>
  <si>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</si>
  <si>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</si>
  <si>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</si>
  <si>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</si>
  <si>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</si>
  <si>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</si>
  <si>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</si>
  <si>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</si>
  <si>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</si>
  <si>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</si>
  <si>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</si>
  <si>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</si>
  <si>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</si>
  <si>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</si>
  <si>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</si>
  <si>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</si>
  <si>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</si>
  <si>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</si>
  <si>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</si>
  <si>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</si>
  <si>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</si>
  <si>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</si>
  <si>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</si>
  <si>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</si>
  <si>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</si>
  <si>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</si>
  <si>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</si>
  <si>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</si>
  <si>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</si>
  <si>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</si>
  <si>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</si>
  <si>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</si>
  <si>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</si>
  <si>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</si>
  <si>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</si>
  <si>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</si>
  <si>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</si>
  <si>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</si>
  <si>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</si>
  <si>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</si>
  <si>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</si>
  <si>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</si>
  <si>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</si>
  <si>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</si>
  <si>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</si>
  <si>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</si>
  <si>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</si>
  <si>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</si>
  <si>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</si>
  <si>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</si>
  <si>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</si>
  <si>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</si>
  <si>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</si>
  <si>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</si>
  <si>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</si>
  <si>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</si>
  <si>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</si>
  <si>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</si>
  <si>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</si>
  <si>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</si>
  <si>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</si>
  <si>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</si>
  <si>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</si>
  <si>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</si>
  <si>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</si>
  <si>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</si>
  <si>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</si>
  <si>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</si>
  <si>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</si>
  <si>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</si>
  <si>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</si>
  <si>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</si>
  <si>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</si>
  <si>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</si>
  <si>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</si>
  <si>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</si>
  <si>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</si>
  <si>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</si>
  <si>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</si>
  <si>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</si>
  <si>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</si>
  <si>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</si>
  <si>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</si>
  <si>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</si>
  <si>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</si>
  <si>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</si>
  <si>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</si>
  <si>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</si>
  <si>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</si>
  <si>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</si>
  <si>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</si>
  <si>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</si>
  <si>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</si>
  <si>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</si>
  <si>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</si>
  <si>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</si>
  <si>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</si>
  <si>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</si>
  <si>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</si>
  <si>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</si>
  <si>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</si>
  <si>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</si>
  <si>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</si>
  <si>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</si>
  <si>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</si>
  <si>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</si>
  <si>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</si>
  <si>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</si>
  <si>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</si>
  <si>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</si>
  <si>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</si>
  <si>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</si>
  <si>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</si>
  <si>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</si>
  <si>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</si>
  <si>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</si>
  <si>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</si>
  <si>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</si>
  <si>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</si>
  <si>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</si>
  <si>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</si>
  <si>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</si>
  <si>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</si>
  <si>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</si>
  <si>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</si>
  <si>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</si>
  <si>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</si>
  <si>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</si>
  <si>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</si>
  <si>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</si>
  <si>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</si>
  <si>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</si>
  <si>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</si>
  <si>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</si>
  <si>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</si>
  <si>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</si>
  <si>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</si>
  <si>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</si>
  <si>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</si>
  <si>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</si>
  <si>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</si>
  <si>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</si>
  <si>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</si>
  <si>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</si>
  <si>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</si>
  <si>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</si>
  <si>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</si>
  <si>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</si>
  <si>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</si>
  <si>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</si>
  <si>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</si>
  <si>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</si>
  <si>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</si>
  <si>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</si>
  <si>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</si>
  <si>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</si>
  <si>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</si>
  <si>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</si>
  <si>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</si>
  <si>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</si>
  <si>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</si>
  <si>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</si>
  <si>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</si>
  <si>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</si>
  <si>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</si>
  <si>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</si>
  <si>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</si>
  <si>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</si>
  <si>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</si>
  <si>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</si>
  <si>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</si>
  <si>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</si>
  <si>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</si>
  <si>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</si>
  <si>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</si>
  <si>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</si>
  <si>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</si>
  <si>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</si>
  <si>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</si>
  <si>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</si>
  <si>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</si>
  <si>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</si>
  <si>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</si>
  <si>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</si>
  <si>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</si>
  <si>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</si>
  <si>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</si>
  <si>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</si>
  <si>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</si>
  <si>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</si>
  <si>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</si>
  <si>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</si>
  <si>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</si>
  <si>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</si>
  <si>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</si>
  <si>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</si>
  <si>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</si>
  <si>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</si>
  <si>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</si>
  <si>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</si>
  <si>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</si>
  <si>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</si>
  <si>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</si>
  <si>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</si>
  <si>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</si>
  <si>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</si>
  <si>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</si>
  <si>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</si>
  <si>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</si>
  <si>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</si>
  <si>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</si>
  <si>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</si>
  <si>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</si>
  <si>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</si>
  <si>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</si>
  <si>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</si>
  <si>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</si>
  <si>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</si>
  <si>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</si>
  <si>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</si>
  <si>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</si>
  <si>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</si>
  <si>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</si>
  <si>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</si>
  <si>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</si>
  <si>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</si>
  <si>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</si>
  <si>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</si>
  <si>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</si>
  <si>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</si>
  <si>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</si>
  <si>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</si>
  <si>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</si>
  <si>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</si>
  <si>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</si>
  <si>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</si>
  <si>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</si>
  <si>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</si>
  <si>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</si>
  <si>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</si>
  <si>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</si>
  <si>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</si>
  <si>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</si>
  <si>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</si>
  <si>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</si>
  <si>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</si>
  <si>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</si>
  <si>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</si>
  <si>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</si>
  <si>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</si>
  <si>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</si>
  <si>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</si>
  <si>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</si>
  <si>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</si>
  <si>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</si>
  <si>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</si>
  <si>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</si>
  <si>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</si>
  <si>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</si>
  <si>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</si>
  <si>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</si>
  <si>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</si>
  <si>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</si>
  <si>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</si>
  <si>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</si>
  <si>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</si>
  <si>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</si>
  <si>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</si>
  <si>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</si>
  <si>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</si>
  <si>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</si>
  <si>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</si>
  <si>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</si>
  <si>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</si>
  <si>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</si>
  <si>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</si>
  <si>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</si>
  <si>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</si>
  <si>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</si>
  <si>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</si>
  <si>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</si>
  <si>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</si>
  <si>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</si>
  <si>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</si>
  <si>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</si>
  <si>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</si>
  <si>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</si>
  <si>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</si>
  <si>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</si>
  <si>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</si>
  <si>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</si>
  <si>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</si>
  <si>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</si>
  <si>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</si>
  <si>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</si>
  <si>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</si>
  <si>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</si>
  <si>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</si>
  <si>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</si>
  <si>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</si>
  <si>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</si>
  <si>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</si>
  <si>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</si>
  <si>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</si>
  <si>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</si>
  <si>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</si>
  <si>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</si>
  <si>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</si>
  <si>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</si>
  <si>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</si>
  <si>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</si>
  <si>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</si>
  <si>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</si>
  <si>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</si>
  <si>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</si>
  <si>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</si>
  <si>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</si>
  <si>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</si>
  <si>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</si>
  <si>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</si>
  <si>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</si>
  <si>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</si>
  <si>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</si>
  <si>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</si>
  <si>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</si>
  <si>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</si>
  <si>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</si>
  <si>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</si>
  <si>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</si>
  <si>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</si>
  <si>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</si>
  <si>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</si>
  <si>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</si>
  <si>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</si>
  <si>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</si>
  <si>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</si>
  <si>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</si>
  <si>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</si>
  <si>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</si>
  <si>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</si>
  <si>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</si>
  <si>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</si>
  <si>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</si>
  <si>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</si>
  <si>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</si>
  <si>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</si>
  <si>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</si>
  <si>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</si>
  <si>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</si>
  <si>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</si>
  <si>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</si>
  <si>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</si>
  <si>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</si>
  <si>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</si>
  <si>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</si>
  <si>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</si>
  <si>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</si>
  <si>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</si>
  <si>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</si>
  <si>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</si>
  <si>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</si>
  <si>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</si>
  <si>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</si>
  <si>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</si>
  <si>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</si>
  <si>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</si>
  <si>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</si>
  <si>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</si>
  <si>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</si>
  <si>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</si>
  <si>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</si>
  <si>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</si>
  <si>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</si>
  <si>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</si>
  <si>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</si>
  <si>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</si>
  <si>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</si>
  <si>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</si>
  <si>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</si>
  <si>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</si>
  <si>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</si>
  <si>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</si>
  <si>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</si>
  <si>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</si>
  <si>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</si>
  <si>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</si>
  <si>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</si>
  <si>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</si>
  <si>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</si>
  <si>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</si>
  <si>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</si>
  <si>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</si>
  <si>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</si>
  <si>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</si>
  <si>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</si>
  <si>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</si>
  <si>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</si>
  <si>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</si>
  <si>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</si>
  <si>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</si>
  <si>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</si>
  <si>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</si>
  <si>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</si>
  <si>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</si>
  <si>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</si>
  <si>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</si>
  <si>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</si>
  <si>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</si>
  <si>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</si>
  <si>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</si>
  <si>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</si>
  <si>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</si>
  <si>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</si>
  <si>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</si>
  <si>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</si>
  <si>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</si>
  <si>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</si>
  <si>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</si>
  <si>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</si>
  <si>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</si>
  <si>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</si>
  <si>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</si>
  <si>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</si>
  <si>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</si>
  <si>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</si>
  <si>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</si>
  <si>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</si>
  <si>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</si>
  <si>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</si>
  <si>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</si>
  <si>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</si>
  <si>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</si>
  <si>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</si>
  <si>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</si>
  <si>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</si>
  <si>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</si>
  <si>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</si>
  <si>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</si>
  <si>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</si>
  <si>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</si>
  <si>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</si>
  <si>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</si>
  <si>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</si>
  <si>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</si>
  <si>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</si>
  <si>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</si>
  <si>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</si>
  <si>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</si>
  <si>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</si>
  <si>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</si>
  <si>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</si>
  <si>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</si>
  <si>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</si>
  <si>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</si>
  <si>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</si>
  <si>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</si>
  <si>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</si>
  <si>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</si>
  <si>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</si>
  <si>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</si>
  <si>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</si>
  <si>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</si>
  <si>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</si>
  <si>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</si>
  <si>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</si>
  <si>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</si>
  <si>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</si>
  <si>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</si>
  <si>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</si>
  <si>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</si>
  <si>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</si>
  <si>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</si>
  <si>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</si>
  <si>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</si>
  <si>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</si>
  <si>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</si>
  <si>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</si>
  <si>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</si>
  <si>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</si>
  <si>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</si>
  <si>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</si>
  <si>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</si>
  <si>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</si>
  <si>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</si>
  <si>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</si>
  <si>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</si>
  <si>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</si>
  <si>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</si>
  <si>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</si>
  <si>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</si>
  <si>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</si>
  <si>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</si>
  <si>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</si>
  <si>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</si>
  <si>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</si>
  <si>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</si>
  <si>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</si>
  <si>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</si>
  <si>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</si>
  <si>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</si>
  <si>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</si>
  <si>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</si>
  <si>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</si>
  <si>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</si>
  <si>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</si>
  <si>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</si>
  <si>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</si>
  <si>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</si>
  <si>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</si>
  <si>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</si>
  <si>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</si>
  <si>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</si>
  <si>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</si>
  <si>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</si>
  <si>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</si>
  <si>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</si>
  <si>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</si>
  <si>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</si>
  <si>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</si>
  <si>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</si>
  <si>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</si>
  <si>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</si>
  <si>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</si>
  <si>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</si>
  <si>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</si>
  <si>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</si>
  <si>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</si>
  <si>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</si>
  <si>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</si>
  <si>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</si>
  <si>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</si>
  <si>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</si>
  <si>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</si>
  <si>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</si>
  <si>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</si>
  <si>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</si>
  <si>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</si>
  <si>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</si>
  <si>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</si>
  <si>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</si>
  <si>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</si>
  <si>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</si>
  <si>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</si>
  <si>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</si>
  <si>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</si>
  <si>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</si>
  <si>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</si>
  <si>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</si>
  <si>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</si>
  <si>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</si>
  <si>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</si>
  <si>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</si>
  <si>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</si>
  <si>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</si>
  <si>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</si>
  <si>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</si>
  <si>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</si>
  <si>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</si>
  <si>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</si>
  <si>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</si>
  <si>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</si>
  <si>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</si>
  <si>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</si>
  <si>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</si>
  <si>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</si>
  <si>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</si>
  <si>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</si>
  <si>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</si>
  <si>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</si>
  <si>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</si>
  <si>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</si>
  <si>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</si>
  <si>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</si>
  <si>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</si>
  <si>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</si>
  <si>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</si>
  <si>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</si>
  <si>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</si>
  <si>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</si>
  <si>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</si>
  <si>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</si>
  <si>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</si>
  <si>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</si>
  <si>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</si>
  <si>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</si>
  <si>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</si>
  <si>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</si>
  <si>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</si>
  <si>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</si>
  <si>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</si>
  <si>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</si>
  <si>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</si>
  <si>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</si>
  <si>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</si>
  <si>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</si>
  <si>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</si>
  <si>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</si>
  <si>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</si>
  <si>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</si>
  <si>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</si>
  <si>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</si>
  <si>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</si>
  <si>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</si>
  <si>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</si>
  <si>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</si>
  <si>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</si>
  <si>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</si>
  <si>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</si>
  <si>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</si>
  <si>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</si>
  <si>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</si>
  <si>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</si>
  <si>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</si>
  <si>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</si>
  <si>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</si>
  <si>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</si>
  <si>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</si>
  <si>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</si>
  <si>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</si>
  <si>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</si>
  <si>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</si>
  <si>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</si>
  <si>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</si>
  <si>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</si>
  <si>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</si>
  <si>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</si>
  <si>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</si>
  <si>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</si>
  <si>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</si>
  <si>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</si>
  <si>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</si>
  <si>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</si>
  <si>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</si>
  <si>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</si>
  <si>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</si>
  <si>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</si>
  <si>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</si>
  <si>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</si>
  <si>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</si>
  <si>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</si>
  <si>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</si>
  <si>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</si>
  <si>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</si>
  <si>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</si>
  <si>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</si>
  <si>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</si>
  <si>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</si>
  <si>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</si>
  <si>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</si>
  <si>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</si>
  <si>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</si>
  <si>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</si>
  <si>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</si>
  <si>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</si>
  <si>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</si>
  <si>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</si>
  <si>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</si>
  <si>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</si>
  <si>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</si>
  <si>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</si>
  <si>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</si>
  <si>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</si>
  <si>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</si>
  <si>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</si>
  <si>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</si>
  <si>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</si>
  <si>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</si>
  <si>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</si>
  <si>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</si>
  <si>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</si>
  <si>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</si>
  <si>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</si>
  <si>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</si>
  <si>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</si>
  <si>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</si>
  <si>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</si>
  <si>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</si>
  <si>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</si>
  <si>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</si>
  <si>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</si>
  <si>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</si>
  <si>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</si>
  <si>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</si>
  <si>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</si>
  <si>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</si>
  <si>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</si>
  <si>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</si>
  <si>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</si>
  <si>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</si>
  <si>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</si>
  <si>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</si>
  <si>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</si>
  <si>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</si>
  <si>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</si>
  <si>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</si>
  <si>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</si>
  <si>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</si>
  <si>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</si>
  <si>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</si>
  <si>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</si>
  <si>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</si>
  <si>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</si>
  <si>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</si>
  <si>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</si>
  <si>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</si>
  <si>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</si>
  <si>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</si>
  <si>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</si>
  <si>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</si>
  <si>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</si>
  <si>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</si>
  <si>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</si>
  <si>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</si>
  <si>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</si>
  <si>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</si>
  <si>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</si>
  <si>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</si>
  <si>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</si>
  <si>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</si>
  <si>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</si>
  <si>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</si>
  <si>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</si>
  <si>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</si>
  <si>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</si>
  <si>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</si>
  <si>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</si>
  <si>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</si>
  <si>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</si>
  <si>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</si>
  <si>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</si>
  <si>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</si>
  <si>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</si>
  <si>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</si>
  <si>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</si>
  <si>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</si>
  <si>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</si>
  <si>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</si>
  <si>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</si>
  <si>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</si>
  <si>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</si>
  <si>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</si>
  <si>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</si>
  <si>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</si>
  <si>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</si>
  <si>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</si>
  <si>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</si>
  <si>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</si>
  <si>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</si>
  <si>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</si>
  <si>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</si>
  <si>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</si>
  <si>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</si>
  <si>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</si>
  <si>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</si>
  <si>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</si>
  <si>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</si>
  <si>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</si>
  <si>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</si>
  <si>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</si>
  <si>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</si>
  <si>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</si>
  <si>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</si>
  <si>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</si>
  <si>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</si>
  <si>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</si>
  <si>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</si>
  <si>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</si>
  <si>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</si>
  <si>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</si>
  <si>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</si>
  <si>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</si>
  <si>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</si>
  <si>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</si>
  <si>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</si>
  <si>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</si>
  <si>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</si>
  <si>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</si>
  <si>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</si>
  <si>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</si>
  <si>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</si>
  <si>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</si>
  <si>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</si>
  <si>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</si>
  <si>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</si>
  <si>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</si>
  <si>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</si>
  <si>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</si>
  <si>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</si>
  <si>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</si>
  <si>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</si>
  <si>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</si>
  <si>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</si>
  <si>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</si>
  <si>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</si>
  <si>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</si>
  <si>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</si>
  <si>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</si>
  <si>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</si>
  <si>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</si>
  <si>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</si>
  <si>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</si>
  <si>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</si>
  <si>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</si>
  <si>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</si>
  <si>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</si>
  <si>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</si>
  <si>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</si>
  <si>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</si>
  <si>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</si>
  <si>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</si>
  <si>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</si>
  <si>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</si>
  <si>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</si>
  <si>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</si>
  <si>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</si>
  <si>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</si>
  <si>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</si>
  <si>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</si>
  <si>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</si>
  <si>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</si>
  <si>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</si>
  <si>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</si>
  <si>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</si>
  <si>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</si>
  <si>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</si>
  <si>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</si>
  <si>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</si>
  <si>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</si>
  <si>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</si>
  <si>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</si>
  <si>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</si>
  <si>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</si>
  <si>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</si>
  <si>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</si>
  <si>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</si>
  <si>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</si>
  <si>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</si>
  <si>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</si>
  <si>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</si>
  <si>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</si>
  <si>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</si>
  <si>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</si>
  <si>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</si>
  <si>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</si>
  <si>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</si>
  <si>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</si>
  <si>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</si>
  <si>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</si>
  <si>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</si>
  <si>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</si>
  <si>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</si>
  <si>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</si>
  <si>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</si>
  <si>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</si>
  <si>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</si>
  <si>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</si>
  <si>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</si>
  <si>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</si>
  <si>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</si>
  <si>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</si>
  <si>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</si>
  <si>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</si>
  <si>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</si>
  <si>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</si>
  <si>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</si>
  <si>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</si>
  <si>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</si>
  <si>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</si>
  <si>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</si>
  <si>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</si>
  <si>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</si>
  <si>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</si>
  <si>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</si>
  <si>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</si>
  <si>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</si>
  <si>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</si>
  <si>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</si>
  <si>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</si>
  <si>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</si>
  <si>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</si>
  <si>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</si>
  <si>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</si>
  <si>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</si>
  <si>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</si>
  <si>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</si>
  <si>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</si>
  <si>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</si>
  <si>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</si>
  <si>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</si>
  <si>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</si>
  <si>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</si>
  <si>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</si>
  <si>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</si>
  <si>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</si>
  <si>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</si>
  <si>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</si>
  <si>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</si>
  <si>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</si>
  <si>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</si>
  <si>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</si>
  <si>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</si>
  <si>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</si>
  <si>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</si>
  <si>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</si>
  <si>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</si>
  <si>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</si>
  <si>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</si>
  <si>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</si>
  <si>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</si>
  <si>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</si>
  <si>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</si>
  <si>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</si>
  <si>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</si>
  <si>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</si>
  <si>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</si>
  <si>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</si>
  <si>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</si>
  <si>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</si>
  <si>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</si>
  <si>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</si>
  <si>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</si>
  <si>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</si>
  <si>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</si>
  <si>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</si>
  <si>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</si>
  <si>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</si>
  <si>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</si>
  <si>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</si>
  <si>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</si>
  <si>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</si>
  <si>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</si>
  <si>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</si>
  <si>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</si>
  <si>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</si>
  <si>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</si>
  <si>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</si>
  <si>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</si>
  <si>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</si>
  <si>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</si>
  <si>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</si>
  <si>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</si>
  <si>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</si>
  <si>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</si>
  <si>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</si>
  <si>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</si>
  <si>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</si>
  <si>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</si>
  <si>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</si>
  <si>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</si>
  <si>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</si>
  <si>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</si>
  <si>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</si>
  <si>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</si>
  <si>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</si>
  <si>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</si>
  <si>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</si>
  <si>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</si>
  <si>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</si>
  <si>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</si>
  <si>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</si>
  <si>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</si>
  <si>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</si>
  <si>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</si>
  <si>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</si>
  <si>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</si>
  <si>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</si>
  <si>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</si>
  <si>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</si>
  <si>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</si>
  <si>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</si>
  <si>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</si>
  <si>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</si>
  <si>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</si>
  <si>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</si>
  <si>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</si>
  <si>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</si>
  <si>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</si>
  <si>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</si>
  <si>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</si>
  <si>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</si>
  <si>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</si>
  <si>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</si>
  <si>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</si>
  <si>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</si>
  <si>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</si>
  <si>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</si>
  <si>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</si>
  <si>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</si>
  <si>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</si>
  <si>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</si>
  <si>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</si>
  <si>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</si>
  <si>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</si>
  <si>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</si>
  <si>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</si>
  <si>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</si>
  <si>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</si>
  <si>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</si>
  <si>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</si>
  <si>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</si>
  <si>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</si>
  <si>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</si>
  <si>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</si>
  <si>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</si>
  <si>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</si>
  <si>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</si>
  <si>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</si>
  <si>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</si>
  <si>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</si>
  <si>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</si>
  <si>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</si>
  <si>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</si>
  <si>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</si>
  <si>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</si>
  <si>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</si>
  <si>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</si>
  <si>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</si>
  <si>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</si>
  <si>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</si>
  <si>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</si>
  <si>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</si>
  <si>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</si>
  <si>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</si>
  <si>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</si>
  <si>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</si>
  <si>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</si>
  <si>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</si>
  <si>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</si>
  <si>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</si>
  <si>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</si>
  <si>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</si>
  <si>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</si>
  <si>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</si>
  <si>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</si>
  <si>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</si>
  <si>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</si>
  <si>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</si>
  <si>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</si>
  <si>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</si>
  <si>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</si>
  <si>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</si>
  <si>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</si>
  <si>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</si>
  <si>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</si>
  <si>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</si>
  <si>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</si>
  <si>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</si>
  <si>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</si>
  <si>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</si>
  <si>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</si>
  <si>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</si>
  <si>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</si>
  <si>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</si>
  <si>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</si>
  <si>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</si>
  <si>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</si>
  <si>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</si>
  <si>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</si>
  <si>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</si>
  <si>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</si>
  <si>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</si>
  <si>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</si>
  <si>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</si>
  <si>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</si>
  <si>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</si>
  <si>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</si>
  <si>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</si>
  <si>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</si>
  <si>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</si>
  <si>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</si>
  <si>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</si>
  <si>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</si>
  <si>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</si>
  <si>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</si>
  <si>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</si>
  <si>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</si>
  <si>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</si>
  <si>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</si>
  <si>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</si>
  <si>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</si>
  <si>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</si>
  <si>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</si>
  <si>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</si>
  <si>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</si>
  <si>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</si>
  <si>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</si>
  <si>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</si>
  <si>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</si>
  <si>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</si>
  <si>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</si>
  <si>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</si>
  <si>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</si>
  <si>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</si>
  <si>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</si>
  <si>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</si>
  <si>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</si>
  <si>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</si>
  <si>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</si>
  <si>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</si>
  <si>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</si>
  <si>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</si>
  <si>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</si>
  <si>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</si>
  <si>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</si>
  <si>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</si>
  <si>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</si>
  <si>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</si>
  <si>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</si>
  <si>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</si>
  <si>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</si>
  <si>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</si>
  <si>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</si>
  <si>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</si>
  <si>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</si>
  <si>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</si>
  <si>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</si>
  <si>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</si>
  <si>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</si>
  <si>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</si>
  <si>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</si>
  <si>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</si>
  <si>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</si>
  <si>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</si>
  <si>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</si>
  <si>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</si>
  <si>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</si>
  <si>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</si>
  <si>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</si>
  <si>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</si>
  <si>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</si>
  <si>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</si>
  <si>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</si>
  <si>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</si>
  <si>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</si>
  <si>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</si>
  <si>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</si>
  <si>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</si>
  <si>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</si>
  <si>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</si>
  <si>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</si>
  <si>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</si>
  <si>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</si>
  <si>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</si>
  <si>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</si>
  <si>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</si>
  <si>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</si>
  <si>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</si>
  <si>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</si>
  <si>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</si>
  <si>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</si>
  <si>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</si>
  <si>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</si>
  <si>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</si>
  <si>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</si>
  <si>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</si>
  <si>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</si>
  <si>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</si>
  <si>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</si>
  <si>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</si>
  <si>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</si>
  <si>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</si>
  <si>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</si>
  <si>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</si>
  <si>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</si>
  <si>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</si>
  <si>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</si>
  <si>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</si>
  <si>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</si>
  <si>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</si>
  <si>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</si>
  <si>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</si>
  <si>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</si>
  <si>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</si>
  <si>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</si>
  <si>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</si>
  <si>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</si>
  <si>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</si>
  <si>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</si>
  <si>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</si>
  <si>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</si>
  <si>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</si>
  <si>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</si>
  <si>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</si>
  <si>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</si>
  <si>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</si>
  <si>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</si>
  <si>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</si>
  <si>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</si>
  <si>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</si>
  <si>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</si>
  <si>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</si>
  <si>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</si>
  <si>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</si>
  <si>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</si>
  <si>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</si>
  <si>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</si>
  <si>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</si>
  <si>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</si>
  <si>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</si>
  <si>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</si>
  <si>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</si>
  <si>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</si>
  <si>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</si>
  <si>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</si>
  <si>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</si>
  <si>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</si>
  <si>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</si>
  <si>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</si>
  <si>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</si>
  <si>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</si>
  <si>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</si>
  <si>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</si>
  <si>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</si>
  <si>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</si>
  <si>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</si>
  <si>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</si>
  <si>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</si>
  <si>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</si>
  <si>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</si>
  <si>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</si>
  <si>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</si>
  <si>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</si>
  <si>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</si>
  <si>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</si>
  <si>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</si>
  <si>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</si>
  <si>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</si>
  <si>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</si>
  <si>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</si>
  <si>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</si>
  <si>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</si>
  <si>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</si>
  <si>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</si>
  <si>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</si>
  <si>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</si>
  <si>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</si>
  <si>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</si>
  <si>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</si>
  <si>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</si>
  <si>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</si>
  <si>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</si>
  <si>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</si>
  <si>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</si>
  <si>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</si>
  <si>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</si>
  <si>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</si>
  <si>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</si>
  <si>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</si>
  <si>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</si>
  <si>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</si>
  <si>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</si>
  <si>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</si>
  <si>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</si>
  <si>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</si>
  <si>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</si>
  <si>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</si>
  <si>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</si>
  <si>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</si>
  <si>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</si>
  <si>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</si>
  <si>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</si>
  <si>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</si>
  <si>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</si>
  <si>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</si>
  <si>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</si>
  <si>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</si>
  <si>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</si>
  <si>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</si>
  <si>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</si>
  <si>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</si>
  <si>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</si>
  <si>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</si>
  <si>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</si>
  <si>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</si>
  <si>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</si>
  <si>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</si>
  <si>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</si>
  <si>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</si>
  <si>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</si>
  <si>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</si>
  <si>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</si>
  <si>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</si>
  <si>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</si>
  <si>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</si>
  <si>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</si>
  <si>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</si>
  <si>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</si>
  <si>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</si>
  <si>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</si>
  <si>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</si>
  <si>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</si>
  <si>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</si>
  <si>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</si>
  <si>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</si>
  <si>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</si>
  <si>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</si>
  <si>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</si>
  <si>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</si>
  <si>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</si>
  <si>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</si>
  <si>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</si>
  <si>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</si>
  <si>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</si>
  <si>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</si>
  <si>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</si>
  <si>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</si>
  <si>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</si>
  <si>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</si>
  <si>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</si>
  <si>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</si>
  <si>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</si>
  <si>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</si>
  <si>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</si>
  <si>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</si>
  <si>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</si>
  <si>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</si>
  <si>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</si>
  <si>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</si>
  <si>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</si>
  <si>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</si>
  <si>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</si>
  <si>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</si>
  <si>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</si>
  <si>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</si>
  <si>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</si>
  <si>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</si>
  <si>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</si>
  <si>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</si>
  <si>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</si>
  <si>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</si>
  <si>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</si>
  <si>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</si>
  <si>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</si>
  <si>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</si>
  <si>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</si>
  <si>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</si>
  <si>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</si>
  <si>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</si>
  <si>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</si>
  <si>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</si>
  <si>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</si>
  <si>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</si>
  <si>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</si>
  <si>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</si>
  <si>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</si>
  <si>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</si>
  <si>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</si>
  <si>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</si>
  <si>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</si>
  <si>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</si>
  <si>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</si>
  <si>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</si>
  <si>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</si>
  <si>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</si>
  <si>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</si>
  <si>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</si>
  <si>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</si>
  <si>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</si>
  <si>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</si>
  <si>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</si>
  <si>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</si>
  <si>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</si>
  <si>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</si>
  <si>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</si>
  <si>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</si>
  <si>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</si>
  <si>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</si>
  <si>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</si>
  <si>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</si>
  <si>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</si>
  <si>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</si>
  <si>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</si>
  <si>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</si>
  <si>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</si>
  <si>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</si>
  <si>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</si>
  <si>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</si>
  <si>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</si>
  <si>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</si>
  <si>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</si>
  <si>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</si>
  <si>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</si>
  <si>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</si>
  <si>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</si>
  <si>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</si>
  <si>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</si>
  <si>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</si>
  <si>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</si>
  <si>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</si>
  <si>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</si>
  <si>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</si>
  <si>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</si>
  <si>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</si>
  <si>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</si>
  <si>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</si>
  <si>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</si>
  <si>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</si>
  <si>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</si>
  <si>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</si>
  <si>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</si>
  <si>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</si>
  <si>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</si>
  <si>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</si>
  <si>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</si>
  <si>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</si>
  <si>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</si>
  <si>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</si>
  <si>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</si>
  <si>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</si>
  <si>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</si>
  <si>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</si>
  <si>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</si>
  <si>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</si>
  <si>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</si>
  <si>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</si>
  <si>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</si>
  <si>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</si>
  <si>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</si>
  <si>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</si>
  <si>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</si>
  <si>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</si>
  <si>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</si>
  <si>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</si>
  <si>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</si>
  <si>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</si>
  <si>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</si>
  <si>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</si>
  <si>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</si>
  <si>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</si>
  <si>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</si>
  <si>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</si>
  <si>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</si>
  <si>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</si>
  <si>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</si>
  <si>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</si>
  <si>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</si>
  <si>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</si>
  <si>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</si>
  <si>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</si>
  <si>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</si>
  <si>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</si>
  <si>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</si>
  <si>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</si>
  <si>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</si>
  <si>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</si>
  <si>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</si>
  <si>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</si>
  <si>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</si>
  <si>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</si>
  <si>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</si>
  <si>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</si>
  <si>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</si>
  <si>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</si>
  <si>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</si>
  <si>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</si>
  <si>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</si>
  <si>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</si>
  <si>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</si>
  <si>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</si>
  <si>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</si>
  <si>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</si>
  <si>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</si>
  <si>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</si>
  <si>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</si>
  <si>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</si>
  <si>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</si>
  <si>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</si>
  <si>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</si>
  <si>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</si>
  <si>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</si>
  <si>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</si>
  <si>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</si>
  <si>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</si>
  <si>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</si>
  <si>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</si>
  <si>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</si>
  <si>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</si>
  <si>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</si>
  <si>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</si>
  <si>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</si>
  <si>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</si>
  <si>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</si>
  <si>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</si>
  <si>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</si>
  <si>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</si>
  <si>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</si>
  <si>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</si>
  <si>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</si>
  <si>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</si>
  <si>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</si>
  <si>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</si>
  <si>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</si>
  <si>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</si>
  <si>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</si>
  <si>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</si>
  <si>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</si>
  <si>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</si>
  <si>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</si>
  <si>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</si>
  <si>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</si>
  <si>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</si>
  <si>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</si>
  <si>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</si>
  <si>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</si>
  <si>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</si>
  <si>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</si>
  <si>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</si>
  <si>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</si>
  <si>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</si>
  <si>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</si>
  <si>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</si>
  <si>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</si>
  <si>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</si>
  <si>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</si>
  <si>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</si>
  <si>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</si>
  <si>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</si>
  <si>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</si>
  <si>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</si>
  <si>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</si>
  <si>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</si>
  <si>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</si>
  <si>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</si>
  <si>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</si>
  <si>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</si>
  <si>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</si>
  <si>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</si>
  <si>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</si>
  <si>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</si>
  <si>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</si>
  <si>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</si>
  <si>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</si>
  <si>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</si>
  <si>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</si>
  <si>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</si>
  <si>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</si>
  <si>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</si>
  <si>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</si>
  <si>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</si>
  <si>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</si>
  <si>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</si>
  <si>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</si>
  <si>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</si>
  <si>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</si>
  <si>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</si>
  <si>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</si>
  <si>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</si>
  <si>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</si>
  <si>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</si>
  <si>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</si>
  <si>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</si>
  <si>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</si>
  <si>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</si>
  <si>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</si>
  <si>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</si>
  <si>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</si>
  <si>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</si>
  <si>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</si>
  <si>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</si>
  <si>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</si>
  <si>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</si>
  <si>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</si>
  <si>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</si>
  <si>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</si>
  <si>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</si>
  <si>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</si>
  <si>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</si>
  <si>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</si>
  <si>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</si>
  <si>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</si>
  <si>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</si>
  <si>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</si>
  <si>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</si>
  <si>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</si>
  <si>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</si>
  <si>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</si>
  <si>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</si>
  <si>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</si>
  <si>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</si>
  <si>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</si>
  <si>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</si>
  <si>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</si>
  <si>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</si>
  <si>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</si>
  <si>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</si>
  <si>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</si>
  <si>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</si>
  <si>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</si>
  <si>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</si>
  <si>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</si>
  <si>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</si>
  <si>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</si>
  <si>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</si>
  <si>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</si>
  <si>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</si>
  <si>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</si>
  <si>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</si>
  <si>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</si>
  <si>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</si>
  <si>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</si>
  <si>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</si>
  <si>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</si>
  <si>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</si>
  <si>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</si>
  <si>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</si>
  <si>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</si>
  <si>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</si>
  <si>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</si>
  <si>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</si>
  <si>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</si>
  <si>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</si>
  <si>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</si>
  <si>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</si>
  <si>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</si>
  <si>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</si>
  <si>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</si>
  <si>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</si>
  <si>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</si>
  <si>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</si>
  <si>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</si>
  <si>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</si>
  <si>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</si>
  <si>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</si>
  <si>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</si>
  <si>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</si>
  <si>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</si>
  <si>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</si>
  <si>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</si>
  <si>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</si>
  <si>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</si>
  <si>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</si>
  <si>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</si>
  <si>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</si>
  <si>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</si>
  <si>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</si>
  <si>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</si>
  <si>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</si>
  <si>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</si>
  <si>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</si>
  <si>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</si>
  <si>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</si>
  <si>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</si>
  <si>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</si>
  <si>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</si>
  <si>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</si>
  <si>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</si>
  <si>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</si>
  <si>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</si>
  <si>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</si>
  <si>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</si>
  <si>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</si>
  <si>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</si>
  <si>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</si>
  <si>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</si>
  <si>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</si>
  <si>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</si>
  <si>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</si>
  <si>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</si>
  <si>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</si>
  <si>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</si>
  <si>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</si>
  <si>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</si>
  <si>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</si>
  <si>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</si>
  <si>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</si>
  <si>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</si>
  <si>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</si>
  <si>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</si>
  <si>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</si>
  <si>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</si>
  <si>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</si>
  <si>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</si>
  <si>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</si>
  <si>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</si>
  <si>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</si>
  <si>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</si>
  <si>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</si>
  <si>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</si>
  <si>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</si>
  <si>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</si>
  <si>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</si>
  <si>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</si>
  <si>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</si>
  <si>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</si>
  <si>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</si>
  <si>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</si>
  <si>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</si>
  <si>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</si>
  <si>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</si>
  <si>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</si>
  <si>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</si>
  <si>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</si>
  <si>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</si>
  <si>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</si>
  <si>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</si>
  <si>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</si>
  <si>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</si>
  <si>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</si>
  <si>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</si>
  <si>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</si>
  <si>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</si>
  <si>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</si>
  <si>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</si>
  <si>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</si>
  <si>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</si>
  <si>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</si>
  <si>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</si>
  <si>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</si>
  <si>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</si>
  <si>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</si>
  <si>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</si>
  <si>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</si>
  <si>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</si>
  <si>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</si>
  <si>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</si>
  <si>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</si>
  <si>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</si>
  <si>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</si>
  <si>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</si>
  <si>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</si>
  <si>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</si>
  <si>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</si>
  <si>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</si>
  <si>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</si>
  <si>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</si>
  <si>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</si>
  <si>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</si>
  <si>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</si>
  <si>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</si>
  <si>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</si>
  <si>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</si>
  <si>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</si>
  <si>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</si>
  <si>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</si>
  <si>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</si>
  <si>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</si>
  <si>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</si>
  <si>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</si>
  <si>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</si>
  <si>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</si>
  <si>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</si>
  <si>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</si>
  <si>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</si>
  <si>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</si>
  <si>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</si>
  <si>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</si>
  <si>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</si>
  <si>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</si>
  <si>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</si>
  <si>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</si>
  <si>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</si>
  <si>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</si>
  <si>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</si>
  <si>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</si>
  <si>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</si>
  <si>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</si>
  <si>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</si>
  <si>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</si>
  <si>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</si>
  <si>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</si>
  <si>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</si>
  <si>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</si>
  <si>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</si>
  <si>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</si>
  <si>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</si>
  <si>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</si>
  <si>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</si>
  <si>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</si>
  <si>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</si>
  <si>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</si>
  <si>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</si>
  <si>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</si>
  <si>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</si>
  <si>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</si>
  <si>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</si>
  <si>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</si>
  <si>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</si>
  <si>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</si>
  <si>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</si>
  <si>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</si>
  <si>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</si>
  <si>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</si>
  <si>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</si>
  <si>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</si>
  <si>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</si>
  <si>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</si>
  <si>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</si>
  <si>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</si>
  <si>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</si>
  <si>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</si>
  <si>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</si>
  <si>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</si>
  <si>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</si>
  <si>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</si>
  <si>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</si>
  <si>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</si>
  <si>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</si>
  <si>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</si>
  <si>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</si>
  <si>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</si>
  <si>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</si>
  <si>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</si>
  <si>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</si>
  <si>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</si>
  <si>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</si>
  <si>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</si>
  <si>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</si>
  <si>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</si>
  <si>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</si>
  <si>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</si>
  <si>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</si>
  <si>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</si>
  <si>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</si>
  <si>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</si>
  <si>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</si>
  <si>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</si>
  <si>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</si>
  <si>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</si>
  <si>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</si>
  <si>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</si>
  <si>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</si>
  <si>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</si>
  <si>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</si>
  <si>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</si>
  <si>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</si>
  <si>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</si>
  <si>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</si>
  <si>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</si>
  <si>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</si>
  <si>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</si>
  <si>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</si>
  <si>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</si>
  <si>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</si>
  <si>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</si>
  <si>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</si>
  <si>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</si>
  <si>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</si>
  <si>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</si>
  <si>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</si>
  <si>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</si>
  <si>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</si>
  <si>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</si>
  <si>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</si>
  <si>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</si>
  <si>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</si>
  <si>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</si>
  <si>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</si>
  <si>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</si>
  <si>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</si>
  <si>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</si>
  <si>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</si>
  <si>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</si>
  <si>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</si>
  <si>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</si>
  <si>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</si>
  <si>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</si>
  <si>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</si>
  <si>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</si>
  <si>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</si>
  <si>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</si>
  <si>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</si>
  <si>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</si>
  <si>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</si>
  <si>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</si>
  <si>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</si>
  <si>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</si>
  <si>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</si>
  <si>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</si>
  <si>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</si>
  <si>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</si>
  <si>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</si>
  <si>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</si>
  <si>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</si>
  <si>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</si>
  <si>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</si>
  <si>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</si>
  <si>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</si>
  <si>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</si>
  <si>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</si>
  <si>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</si>
  <si>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</si>
  <si>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</si>
  <si>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</si>
  <si>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</si>
  <si>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</si>
  <si>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</si>
  <si>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</si>
  <si>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</si>
  <si>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</si>
  <si>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</si>
  <si>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</si>
  <si>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</si>
  <si>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</si>
  <si>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</si>
  <si>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</si>
  <si>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</si>
  <si>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</si>
  <si>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</si>
  <si>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</si>
  <si>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</si>
  <si>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</si>
  <si>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</si>
  <si>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</si>
  <si>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</si>
  <si>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</si>
  <si>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</si>
  <si>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</si>
  <si>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</si>
  <si>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</si>
  <si>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</si>
  <si>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</si>
  <si>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</si>
  <si>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</si>
  <si>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</si>
  <si>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</si>
  <si>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</si>
  <si>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</si>
  <si>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</si>
  <si>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</si>
  <si>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</si>
  <si>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</si>
  <si>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</si>
  <si>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</si>
  <si>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</si>
  <si>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</si>
  <si>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</si>
  <si>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</si>
  <si>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</si>
  <si>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</si>
  <si>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</si>
  <si>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</si>
  <si>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</si>
  <si>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</si>
  <si>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</si>
  <si>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</si>
  <si>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</si>
  <si>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</si>
  <si>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</si>
  <si>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</si>
  <si>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</si>
  <si>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</si>
  <si>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</si>
  <si>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</si>
  <si>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</si>
  <si>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</si>
  <si>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</si>
  <si>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</si>
  <si>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</si>
  <si>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</si>
  <si>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</si>
  <si>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</si>
  <si>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</si>
  <si>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</si>
  <si>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</si>
  <si>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</si>
  <si>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</si>
  <si>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</si>
  <si>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</si>
  <si>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</si>
  <si>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</si>
  <si>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</si>
  <si>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</si>
  <si>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</si>
  <si>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</si>
  <si>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</si>
  <si>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</si>
  <si>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</si>
  <si>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</si>
  <si>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</si>
  <si>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</si>
  <si>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</si>
  <si>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</si>
  <si>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</si>
  <si>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</si>
  <si>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</si>
  <si>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</si>
  <si>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</si>
  <si>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</si>
  <si>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</si>
  <si>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</si>
  <si>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</si>
  <si>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</si>
  <si>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</si>
  <si>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</si>
  <si>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</si>
  <si>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</si>
  <si>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</si>
  <si>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</si>
  <si>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</si>
  <si>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</si>
  <si>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</si>
  <si>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</si>
  <si>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</si>
  <si>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</si>
  <si>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</si>
  <si>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</si>
  <si>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</si>
  <si>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</si>
  <si>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</si>
  <si>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</si>
  <si>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</si>
  <si>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</si>
  <si>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</si>
  <si>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</si>
  <si>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</si>
  <si>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</si>
  <si>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</si>
  <si>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</si>
  <si>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</si>
  <si>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</si>
  <si>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</si>
  <si>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</si>
  <si>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</si>
  <si>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</si>
  <si>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</si>
  <si>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</si>
  <si>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</si>
  <si>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</si>
  <si>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</si>
  <si>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</si>
  <si>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</si>
  <si>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</si>
  <si>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</si>
  <si>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</si>
  <si>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</si>
  <si>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</si>
  <si>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</si>
  <si>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</si>
  <si>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</si>
  <si>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</si>
  <si>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</si>
  <si>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</si>
  <si>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</si>
  <si>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</si>
  <si>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</si>
  <si>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</si>
  <si>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</si>
  <si>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</si>
  <si>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</si>
  <si>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</si>
  <si>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</si>
  <si>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</si>
  <si>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</si>
  <si>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</si>
  <si>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</si>
  <si>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</si>
  <si>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</si>
  <si>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</si>
  <si>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</si>
  <si>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</si>
  <si>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</si>
  <si>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</si>
  <si>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</si>
  <si>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</si>
  <si>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</si>
  <si>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</si>
  <si>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</si>
  <si>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</si>
  <si>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</si>
  <si>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</si>
  <si>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</si>
  <si>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</si>
  <si>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</si>
  <si>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</si>
  <si>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</si>
  <si>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</si>
  <si>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</si>
  <si>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</si>
  <si>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</si>
  <si>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</si>
  <si>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</si>
  <si>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</si>
  <si>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</si>
  <si>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</si>
  <si>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</si>
  <si>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</si>
  <si>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</si>
  <si>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</si>
  <si>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</si>
  <si>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</si>
  <si>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</si>
  <si>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</si>
  <si>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</si>
  <si>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</si>
  <si>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</si>
  <si>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</si>
  <si>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</si>
  <si>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</si>
  <si>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</si>
  <si>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</si>
  <si>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</si>
  <si>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</si>
  <si>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</si>
  <si>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</si>
  <si>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</si>
  <si>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</si>
  <si>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</si>
  <si>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</si>
  <si>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</si>
  <si>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</si>
  <si>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</si>
  <si>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</si>
  <si>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</si>
  <si>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</si>
  <si>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</si>
  <si>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</si>
  <si>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</si>
  <si>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</si>
  <si>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</si>
  <si>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</si>
  <si>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</si>
  <si>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</si>
  <si>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</si>
  <si>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</si>
  <si>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</si>
  <si>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</si>
  <si>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</si>
  <si>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</si>
  <si>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</si>
  <si>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</si>
  <si>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</si>
  <si>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</si>
  <si>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</si>
  <si>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</si>
  <si>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</si>
  <si>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</si>
  <si>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</si>
  <si>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</si>
  <si>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</si>
  <si>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</si>
  <si>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</si>
  <si>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</si>
  <si>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</si>
  <si>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</si>
  <si>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</si>
  <si>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</si>
  <si>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</si>
  <si>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</si>
  <si>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</si>
  <si>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</si>
  <si>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</si>
  <si>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</si>
  <si>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</si>
  <si>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</si>
  <si>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</si>
  <si>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</si>
  <si>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</si>
  <si>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</si>
  <si>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</si>
  <si>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</si>
  <si>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</si>
  <si>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</si>
  <si>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</si>
  <si>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</si>
  <si>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</si>
  <si>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</si>
  <si>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</si>
  <si>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</si>
  <si>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</si>
  <si>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</si>
  <si>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</si>
  <si>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</si>
  <si>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</si>
  <si>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</si>
  <si>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</si>
  <si>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</si>
  <si>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</si>
  <si>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</si>
  <si>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</si>
  <si>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</si>
  <si>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</si>
  <si>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</si>
  <si>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</si>
  <si>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</si>
  <si>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</si>
  <si>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</si>
  <si>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</si>
  <si>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</si>
  <si>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</si>
  <si>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</si>
  <si>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</si>
  <si>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</si>
  <si>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</si>
  <si>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</si>
  <si>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</si>
  <si>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</si>
  <si>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</si>
  <si>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</si>
  <si>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</si>
  <si>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</si>
  <si>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</si>
  <si>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</si>
  <si>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</si>
  <si>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</si>
  <si>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</si>
  <si>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</si>
  <si>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</si>
  <si>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</si>
  <si>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</si>
  <si>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</si>
  <si>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</si>
  <si>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</si>
  <si>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</si>
  <si>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</si>
  <si>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</si>
  <si>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</si>
  <si>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</si>
  <si>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</si>
  <si>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</si>
  <si>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</si>
  <si>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</si>
  <si>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</si>
  <si>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</si>
  <si>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</si>
  <si>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</si>
  <si>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</si>
  <si>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</si>
  <si>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</si>
  <si>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</si>
  <si>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</si>
  <si>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</si>
  <si>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</si>
  <si>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</si>
  <si>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</si>
  <si>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</si>
  <si>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</si>
  <si>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</si>
  <si>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</si>
  <si>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</si>
  <si>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</si>
  <si>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</si>
  <si>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</si>
  <si>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</si>
  <si>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</si>
  <si>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</si>
  <si>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</si>
  <si>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</si>
  <si>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</si>
  <si>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</si>
  <si>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</si>
  <si>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</si>
  <si>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</si>
  <si>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</si>
  <si>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</si>
  <si>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</si>
  <si>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</si>
  <si>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</si>
  <si>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</si>
  <si>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</si>
  <si>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</si>
  <si>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</si>
  <si>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</si>
  <si>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</si>
  <si>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</si>
  <si>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</si>
  <si>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</si>
  <si>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</si>
  <si>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</si>
  <si>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</si>
  <si>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</si>
  <si>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</si>
  <si>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</si>
  <si>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</si>
  <si>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</si>
  <si>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</si>
  <si>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</si>
  <si>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</si>
  <si>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</si>
  <si>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</si>
  <si>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</si>
  <si>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</si>
  <si>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</si>
  <si>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</si>
  <si>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</si>
  <si>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</si>
  <si>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</si>
  <si>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</si>
  <si>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</si>
  <si>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</si>
  <si>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</si>
  <si>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</si>
  <si>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</si>
  <si>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</si>
  <si>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</si>
  <si>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</si>
  <si>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</si>
  <si>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</si>
  <si>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</si>
  <si>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</si>
  <si>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</si>
  <si>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</si>
  <si>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</si>
  <si>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</si>
  <si>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</si>
  <si>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</si>
  <si>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</si>
  <si>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</si>
  <si>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</si>
  <si>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</si>
  <si>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</si>
  <si>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</si>
  <si>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</si>
  <si>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</si>
  <si>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</si>
  <si>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</si>
  <si>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</si>
  <si>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</si>
  <si>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</si>
  <si>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</si>
  <si>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</si>
  <si>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</si>
  <si>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</si>
  <si>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</si>
  <si>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</si>
  <si>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</si>
  <si>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</si>
  <si>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</si>
  <si>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</si>
  <si>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</si>
  <si>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</si>
  <si>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</si>
  <si>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</si>
  <si>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</si>
  <si>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</si>
  <si>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</si>
  <si>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</si>
  <si>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</si>
  <si>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</si>
  <si>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</si>
  <si>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</si>
  <si>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</si>
  <si>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</si>
  <si>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</si>
  <si>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</si>
  <si>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</si>
  <si>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</si>
  <si>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</si>
  <si>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</si>
  <si>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</si>
  <si>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</si>
  <si>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</si>
  <si>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</si>
  <si>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</si>
  <si>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</si>
  <si>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</si>
  <si>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</si>
  <si>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</si>
  <si>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</si>
  <si>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</si>
  <si>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</si>
  <si>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</si>
  <si>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</si>
  <si>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</si>
  <si>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</si>
  <si>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</si>
  <si>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</si>
  <si>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</si>
  <si>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</si>
  <si>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</si>
  <si>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</si>
  <si>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</si>
  <si>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</si>
  <si>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</si>
  <si>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</si>
  <si>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</si>
  <si>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</si>
  <si>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</si>
  <si>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</si>
  <si>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</si>
  <si>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</si>
  <si>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</si>
  <si>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</si>
  <si>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</si>
  <si>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</si>
  <si>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</si>
  <si>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</si>
  <si>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</si>
  <si>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</si>
  <si>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</si>
  <si>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</si>
  <si>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</si>
  <si>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</si>
  <si>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</si>
  <si>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</si>
  <si>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</si>
  <si>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</si>
  <si>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</si>
  <si>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</si>
  <si>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</si>
  <si>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</si>
  <si>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</si>
  <si>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</si>
  <si>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</si>
  <si>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</si>
  <si>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</si>
  <si>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</si>
  <si>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</si>
  <si>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</si>
  <si>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</si>
  <si>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</si>
  <si>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</si>
  <si>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</si>
  <si>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</si>
  <si>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</si>
  <si>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</si>
  <si>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</si>
  <si>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</si>
  <si>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</si>
  <si>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</si>
  <si>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</si>
  <si>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</si>
  <si>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</si>
  <si>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</si>
  <si>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</si>
  <si>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</si>
  <si>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</si>
  <si>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</si>
  <si>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</si>
  <si>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</si>
  <si>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</si>
  <si>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</si>
  <si>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</si>
  <si>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</si>
  <si>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</si>
  <si>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</si>
  <si>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</si>
  <si>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</si>
  <si>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</si>
  <si>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</si>
  <si>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</si>
  <si>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</si>
  <si>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</si>
  <si>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</si>
  <si>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</si>
  <si>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</si>
  <si>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</si>
  <si>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</si>
  <si>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</si>
  <si>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</si>
  <si>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</si>
  <si>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</si>
  <si>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</si>
  <si>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</si>
  <si>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</si>
  <si>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</si>
  <si>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</si>
  <si>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</si>
  <si>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</si>
  <si>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</si>
  <si>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</si>
  <si>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</si>
  <si>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</si>
  <si>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</si>
  <si>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</si>
  <si>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</si>
  <si>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</si>
  <si>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</si>
  <si>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</si>
  <si>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</si>
  <si>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</si>
  <si>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</si>
  <si>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</si>
  <si>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</si>
  <si>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</si>
  <si>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</si>
  <si>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</si>
  <si>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</si>
  <si>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</si>
  <si>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</si>
  <si>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</si>
  <si>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</si>
  <si>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</si>
  <si>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</si>
  <si>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</si>
  <si>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</si>
  <si>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</si>
  <si>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</si>
  <si>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</si>
  <si>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</si>
  <si>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</si>
  <si>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</si>
  <si>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</si>
  <si>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</si>
  <si>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</si>
  <si>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</si>
  <si>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</si>
  <si>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</si>
  <si>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</si>
  <si>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</si>
  <si>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</si>
  <si>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</si>
  <si>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</si>
  <si>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</si>
  <si>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</si>
  <si>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</si>
  <si>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</si>
  <si>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</si>
  <si>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</si>
  <si>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</si>
  <si>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</si>
  <si>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</si>
  <si>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</si>
  <si>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</si>
  <si>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</si>
  <si>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</si>
  <si>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</si>
  <si>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</si>
  <si>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</si>
  <si>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</si>
  <si>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</si>
  <si>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</si>
  <si>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</si>
  <si>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</si>
  <si>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</si>
  <si>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</si>
  <si>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</si>
  <si>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</si>
  <si>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</si>
  <si>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</si>
  <si>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</si>
  <si>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</si>
  <si>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</si>
  <si>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</si>
  <si>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</si>
  <si>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</si>
  <si>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</si>
  <si>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</si>
  <si>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</si>
  <si>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</si>
  <si>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</si>
  <si>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</si>
  <si>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</si>
  <si>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</si>
  <si>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</si>
  <si>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</si>
  <si>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</si>
  <si>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</si>
  <si>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</si>
  <si>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</si>
  <si>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</si>
  <si>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</si>
  <si>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</si>
  <si>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</si>
  <si>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</si>
  <si>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</si>
  <si>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</si>
  <si>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</si>
  <si>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</si>
  <si>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</si>
  <si>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</si>
  <si>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</si>
  <si>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</si>
  <si>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</si>
  <si>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</si>
  <si>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</si>
  <si>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</si>
  <si>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</si>
  <si>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</si>
  <si>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</si>
  <si>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</si>
  <si>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</si>
  <si>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</si>
  <si>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</si>
  <si>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</si>
  <si>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</si>
  <si>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</si>
  <si>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</si>
  <si>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</si>
  <si>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</si>
  <si>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</si>
  <si>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</si>
  <si>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</si>
  <si>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</si>
  <si>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</si>
  <si>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</si>
  <si>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</si>
  <si>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</si>
  <si>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</si>
  <si>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</si>
  <si>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</si>
  <si>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</si>
  <si>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</si>
  <si>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</si>
  <si>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</si>
  <si>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</si>
  <si>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</si>
  <si>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</si>
  <si>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</si>
  <si>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</si>
  <si>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</si>
  <si>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</si>
  <si>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</si>
  <si>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</si>
  <si>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</si>
  <si>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</si>
  <si>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</si>
  <si>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</si>
  <si>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</si>
  <si>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</si>
  <si>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</si>
  <si>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</si>
  <si>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</si>
  <si>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</si>
  <si>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</si>
  <si>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</si>
  <si>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</si>
  <si>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</si>
  <si>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</si>
  <si>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</si>
  <si>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</si>
  <si>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</si>
  <si>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</si>
  <si>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</si>
  <si>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</si>
  <si>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</si>
  <si>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</si>
  <si>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</si>
  <si>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</si>
  <si>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</si>
  <si>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</si>
  <si>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</si>
  <si>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</si>
  <si>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</si>
  <si>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</si>
  <si>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</si>
  <si>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</si>
  <si>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</si>
  <si>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</si>
  <si>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</si>
  <si>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</si>
  <si>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</si>
  <si>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</si>
  <si>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</si>
  <si>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</si>
  <si>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</si>
  <si>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</si>
  <si>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</si>
  <si>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</si>
  <si>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</si>
  <si>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</si>
  <si>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</si>
  <si>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</si>
  <si>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</si>
  <si>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</si>
  <si>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</si>
  <si>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</si>
  <si>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</si>
  <si>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</si>
  <si>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</si>
  <si>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</si>
  <si>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</si>
  <si>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</si>
  <si>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</si>
  <si>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</si>
  <si>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</si>
  <si>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</si>
  <si>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</si>
  <si>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</si>
  <si>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</si>
  <si>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</si>
  <si>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</si>
  <si>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</si>
  <si>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</si>
  <si>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</si>
  <si>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</si>
  <si>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</si>
  <si>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</si>
  <si>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</si>
  <si>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</si>
  <si>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</si>
  <si>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</si>
  <si>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</si>
  <si>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</si>
  <si>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</si>
  <si>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</si>
  <si>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</si>
  <si>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</si>
  <si>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</si>
  <si>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</si>
  <si>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</si>
  <si>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</si>
  <si>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</si>
  <si>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</si>
  <si>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</si>
  <si>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</si>
  <si>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</si>
  <si>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</si>
  <si>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</si>
  <si>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</si>
  <si>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</si>
  <si>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</si>
  <si>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</si>
  <si>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</si>
  <si>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</si>
  <si>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</si>
  <si>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</si>
  <si>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</si>
  <si>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</si>
  <si>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</si>
  <si>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</si>
  <si>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</si>
  <si>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</si>
  <si>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</si>
  <si>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</si>
  <si>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</si>
  <si>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</si>
  <si>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</si>
  <si>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</si>
  <si>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</si>
  <si>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</si>
  <si>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</si>
  <si>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</si>
  <si>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</si>
  <si>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</si>
  <si>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</si>
  <si>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</si>
  <si>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</si>
  <si>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</si>
  <si>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</si>
  <si>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</si>
  <si>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</si>
  <si>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</si>
  <si>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</si>
  <si>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</si>
  <si>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</si>
  <si>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</si>
  <si>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</si>
  <si>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</si>
  <si>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</si>
  <si>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</si>
  <si>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</si>
  <si>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</si>
  <si>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</si>
  <si>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</si>
  <si>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</si>
  <si>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</si>
  <si>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</si>
  <si>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</si>
  <si>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</si>
  <si>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</si>
  <si>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</si>
  <si>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</si>
  <si>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</si>
  <si>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</si>
  <si>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</si>
  <si>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</si>
  <si>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</si>
  <si>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</si>
  <si>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</si>
  <si>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</si>
  <si>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</si>
  <si>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</si>
  <si>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</si>
  <si>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</si>
  <si>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</si>
  <si>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</si>
  <si>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</si>
  <si>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</si>
  <si>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</si>
  <si>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</si>
  <si>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</si>
  <si>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</si>
  <si>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</si>
  <si>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</si>
  <si>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</si>
  <si>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</si>
  <si>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</si>
  <si>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</si>
  <si>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</si>
  <si>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</si>
  <si>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</si>
  <si>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</si>
  <si>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</si>
  <si>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</si>
  <si>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</si>
  <si>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</si>
  <si>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</si>
  <si>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</si>
  <si>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</si>
  <si>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</si>
  <si>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</si>
  <si>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</si>
  <si>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</si>
  <si>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</si>
  <si>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</si>
  <si>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</si>
  <si>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</si>
  <si>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</si>
  <si>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</si>
  <si>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</si>
  <si>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</si>
  <si>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</si>
  <si>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</si>
  <si>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</si>
  <si>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</si>
  <si>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</si>
  <si>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</si>
  <si>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</si>
  <si>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</si>
  <si>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</si>
  <si>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</si>
  <si>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</si>
  <si>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</si>
  <si>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</si>
  <si>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</si>
  <si>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</si>
  <si>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</si>
  <si>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</si>
  <si>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</si>
  <si>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</si>
  <si>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</si>
  <si>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</si>
  <si>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</si>
  <si>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</si>
  <si>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</si>
  <si>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</si>
  <si>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</si>
  <si>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</si>
  <si>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</si>
  <si>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</si>
  <si>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</si>
  <si>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</si>
  <si>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</si>
  <si>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</si>
  <si>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</si>
  <si>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</si>
  <si>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</si>
  <si>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</si>
  <si>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</si>
  <si>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</si>
  <si>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</si>
  <si>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</si>
  <si>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</si>
  <si>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</si>
  <si>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</si>
  <si>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</si>
  <si>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</si>
  <si>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</si>
  <si>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</si>
  <si>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</si>
  <si>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</si>
  <si>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</si>
  <si>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</si>
  <si>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</si>
  <si>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</si>
  <si>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</si>
  <si>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</si>
  <si>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</si>
  <si>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</si>
  <si>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</si>
  <si>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</si>
  <si>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</si>
  <si>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</si>
  <si>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</si>
  <si>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</si>
  <si>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</si>
  <si>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</si>
  <si>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</si>
  <si>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</si>
  <si>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</si>
  <si>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</si>
  <si>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</si>
  <si>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</si>
  <si>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</si>
  <si>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</si>
  <si>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</si>
  <si>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</si>
  <si>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</si>
  <si>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</si>
  <si>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</si>
  <si>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</si>
  <si>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</si>
  <si>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</si>
  <si>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</si>
  <si>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</si>
  <si>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</si>
  <si>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</si>
  <si>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</si>
  <si>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</si>
  <si>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</si>
  <si>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</si>
  <si>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</si>
  <si>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</si>
  <si>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</si>
  <si>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</si>
  <si>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</si>
  <si>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</si>
  <si>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</si>
  <si>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</si>
  <si>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</si>
  <si>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</si>
  <si>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</si>
  <si>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</si>
  <si>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</si>
  <si>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</si>
  <si>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</si>
  <si>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</si>
  <si>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</si>
  <si>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</si>
  <si>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</si>
  <si>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</si>
  <si>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</si>
  <si>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</si>
  <si>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</si>
  <si>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</si>
  <si>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</si>
  <si>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</si>
  <si>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</si>
  <si>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</si>
  <si>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</si>
  <si>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</si>
  <si>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</si>
  <si>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</si>
  <si>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</si>
  <si>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</si>
  <si>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</si>
  <si>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</si>
  <si>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</si>
  <si>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</si>
  <si>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</si>
  <si>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</si>
  <si>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</si>
  <si>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</si>
  <si>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</si>
  <si>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</si>
  <si>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</si>
  <si>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</si>
  <si>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</si>
  <si>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</si>
  <si>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</si>
  <si>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</si>
  <si>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</si>
  <si>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</si>
  <si>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</si>
  <si>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</si>
  <si>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</si>
  <si>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</si>
  <si>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</si>
  <si>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</si>
  <si>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</si>
  <si>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</si>
  <si>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</si>
  <si>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</si>
  <si>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</si>
  <si>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</si>
  <si>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</si>
  <si>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</si>
  <si>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</si>
  <si>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</si>
  <si>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</si>
  <si>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</si>
  <si>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</si>
  <si>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</si>
  <si>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</si>
  <si>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</si>
  <si>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</si>
  <si>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</si>
  <si>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</si>
  <si>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</si>
  <si>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</si>
  <si>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</si>
  <si>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</si>
  <si>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</si>
  <si>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</si>
  <si>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</si>
  <si>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</si>
  <si>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</si>
  <si>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</si>
  <si>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</si>
  <si>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</si>
  <si>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</si>
  <si>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</si>
  <si>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</si>
  <si>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</si>
  <si>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</si>
  <si>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</si>
  <si>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</si>
  <si>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</si>
  <si>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</si>
  <si>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</si>
  <si>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</si>
  <si>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</si>
  <si>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</si>
  <si>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</si>
  <si>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</si>
  <si>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</si>
  <si>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</si>
  <si>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</si>
  <si>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</si>
  <si>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</si>
  <si>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</si>
  <si>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</si>
  <si>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</si>
  <si>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</si>
  <si>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</si>
  <si>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</si>
  <si>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</si>
  <si>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</si>
  <si>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</si>
  <si>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</si>
  <si>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</si>
  <si>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</si>
  <si>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</si>
  <si>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</si>
  <si>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</si>
  <si>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</si>
  <si>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</si>
  <si>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</si>
  <si>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</si>
  <si>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</si>
  <si>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</si>
  <si>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</si>
  <si>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</si>
  <si>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</si>
  <si>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</si>
  <si>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</si>
  <si>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</si>
  <si>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</si>
  <si>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</si>
  <si>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</si>
  <si>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</si>
  <si>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</si>
  <si>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</si>
  <si>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</si>
  <si>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</si>
  <si>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</si>
  <si>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</si>
  <si>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</si>
  <si>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</si>
  <si>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</si>
  <si>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</si>
  <si>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</si>
  <si>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</si>
  <si>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</si>
  <si>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</si>
  <si>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</si>
  <si>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</si>
  <si>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</si>
  <si>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</si>
  <si>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</si>
  <si>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</si>
  <si>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</si>
  <si>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</si>
  <si>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</si>
  <si>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</si>
  <si>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</si>
  <si>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</si>
  <si>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</si>
  <si>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</si>
  <si>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</si>
  <si>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</si>
  <si>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</si>
  <si>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</si>
  <si>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</si>
  <si>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</si>
  <si>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</si>
  <si>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</si>
  <si>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</si>
  <si>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</si>
  <si>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</si>
  <si>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</si>
  <si>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</si>
  <si>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</si>
  <si>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</si>
  <si>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</si>
  <si>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</si>
  <si>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</si>
  <si>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</si>
  <si>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</si>
  <si>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</si>
  <si>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</si>
  <si>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</si>
  <si>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</si>
  <si>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</si>
  <si>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</si>
  <si>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</si>
  <si>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</si>
  <si>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</si>
  <si>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</si>
  <si>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</si>
  <si>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</si>
  <si>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</si>
  <si>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</si>
  <si>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</si>
  <si>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</si>
  <si>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</si>
  <si>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</si>
  <si>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</si>
  <si>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</si>
  <si>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</si>
  <si>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</si>
  <si>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</si>
  <si>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</si>
  <si>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</si>
  <si>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</si>
  <si>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</si>
  <si>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</si>
  <si>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</si>
  <si>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</si>
  <si>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</si>
  <si>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</si>
  <si>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</si>
  <si>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</si>
  <si>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</si>
  <si>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</si>
  <si>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</si>
  <si>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</si>
  <si>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</si>
  <si>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</si>
  <si>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</si>
  <si>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</si>
  <si>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</si>
  <si>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</si>
  <si>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</si>
  <si>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</si>
  <si>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</si>
  <si>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</si>
  <si>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</si>
  <si>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</si>
  <si>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</si>
  <si>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</si>
  <si>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</si>
  <si>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</si>
  <si>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</si>
  <si>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</si>
  <si>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</si>
  <si>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</si>
  <si>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</si>
  <si>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</si>
  <si>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</si>
  <si>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</si>
  <si>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</si>
  <si>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</si>
  <si>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</si>
  <si>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</si>
  <si>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</si>
  <si>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</si>
  <si>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</si>
  <si>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</si>
  <si>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</si>
  <si>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</si>
  <si>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</si>
  <si>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</si>
  <si>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</si>
  <si>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</si>
  <si>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</si>
  <si>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</si>
  <si>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</si>
  <si>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</si>
  <si>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</si>
  <si>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</si>
  <si>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</si>
  <si>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</si>
  <si>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</si>
  <si>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</si>
  <si>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</si>
  <si>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</si>
  <si>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</si>
  <si>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</si>
  <si>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</si>
  <si>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</si>
  <si>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</si>
  <si>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</si>
  <si>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</si>
  <si>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</si>
  <si>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</si>
  <si>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</si>
  <si>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</si>
  <si>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</si>
  <si>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</si>
  <si>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</si>
  <si>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</si>
  <si>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</si>
  <si>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</si>
  <si>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</si>
  <si>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</si>
  <si>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</si>
  <si>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</si>
  <si>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</si>
  <si>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</si>
  <si>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</si>
  <si>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</si>
  <si>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</si>
  <si>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</si>
  <si>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</si>
  <si>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</si>
  <si>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</si>
  <si>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</si>
  <si>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</si>
  <si>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</si>
  <si>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</si>
  <si>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</si>
  <si>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</si>
  <si>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</si>
  <si>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</si>
  <si>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</si>
  <si>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</si>
  <si>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</si>
  <si>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</si>
  <si>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</si>
  <si>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</si>
  <si>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</si>
  <si>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</si>
  <si>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</si>
  <si>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</si>
  <si>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</si>
  <si>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</si>
  <si>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</si>
  <si>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</si>
  <si>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</si>
  <si>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</si>
  <si>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</si>
  <si>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</si>
  <si>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</si>
  <si>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</si>
  <si>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</si>
  <si>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</si>
  <si>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</si>
  <si>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</si>
  <si>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</si>
  <si>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</si>
  <si>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</si>
  <si>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</si>
  <si>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</si>
  <si>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</si>
  <si>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</si>
  <si>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</si>
  <si>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</si>
  <si>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</si>
  <si>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</si>
  <si>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</si>
  <si>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</si>
  <si>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</si>
  <si>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</si>
  <si>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</si>
  <si>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</si>
  <si>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</si>
  <si>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</si>
  <si>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</si>
  <si>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</si>
  <si>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</si>
  <si>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</si>
  <si>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</si>
  <si>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</si>
  <si>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</si>
  <si>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</si>
  <si>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</si>
  <si>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</si>
  <si>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</si>
  <si>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</si>
  <si>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</si>
  <si>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</si>
  <si>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</si>
  <si>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</si>
  <si>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</si>
  <si>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</si>
  <si>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</si>
  <si>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</si>
  <si>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</si>
  <si>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</si>
  <si>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</si>
  <si>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</si>
  <si>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</si>
  <si>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</si>
  <si>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</si>
  <si>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</si>
  <si>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</si>
  <si>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</si>
  <si>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</si>
  <si>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</si>
  <si>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</si>
  <si>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</si>
  <si>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</si>
  <si>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</si>
  <si>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</si>
  <si>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</si>
  <si>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</si>
  <si>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</si>
  <si>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</si>
  <si>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</si>
  <si>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</si>
  <si>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</si>
  <si>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</si>
  <si>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</si>
  <si>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</si>
  <si>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</si>
  <si>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</si>
  <si>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</si>
  <si>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</si>
  <si>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</si>
  <si>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</si>
  <si>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</si>
  <si>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</si>
  <si>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</si>
  <si>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</si>
  <si>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</si>
  <si>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</si>
  <si>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</si>
  <si>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</si>
  <si>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</si>
  <si>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</si>
  <si>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</si>
  <si>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</si>
  <si>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</si>
  <si>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</si>
  <si>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</si>
  <si>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</si>
  <si>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</si>
  <si>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</si>
  <si>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</si>
  <si>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</si>
  <si>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</si>
  <si>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</si>
  <si>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</si>
  <si>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</si>
  <si>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</si>
  <si>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</si>
  <si>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</si>
  <si>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</si>
  <si>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</si>
  <si>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</si>
  <si>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</si>
  <si>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</si>
  <si>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</si>
  <si>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</si>
  <si>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</si>
  <si>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</si>
  <si>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</si>
  <si>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</si>
  <si>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</si>
  <si>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</si>
  <si>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</si>
  <si>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</si>
  <si>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</si>
  <si>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</si>
  <si>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</si>
  <si>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</si>
  <si>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</si>
  <si>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</si>
  <si>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</si>
  <si>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</si>
  <si>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</si>
  <si>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</si>
  <si>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</si>
  <si>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</si>
  <si>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</si>
  <si>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</si>
  <si>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</si>
  <si>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</si>
  <si>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</si>
  <si>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</si>
  <si>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</si>
  <si>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</si>
  <si>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</si>
  <si>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</si>
  <si>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</si>
  <si>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</si>
  <si>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</si>
  <si>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</si>
  <si>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</si>
  <si>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</si>
  <si>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</si>
  <si>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</si>
  <si>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</si>
  <si>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</si>
  <si>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</si>
  <si>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</si>
  <si>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</si>
  <si>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</si>
  <si>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</si>
  <si>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</si>
  <si>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</si>
  <si>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</si>
  <si>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</si>
  <si>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</si>
  <si>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</si>
  <si>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</si>
  <si>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</si>
  <si>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</si>
  <si>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</si>
  <si>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</si>
  <si>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</si>
  <si>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</si>
  <si>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</si>
  <si>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</si>
  <si>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</si>
  <si>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</si>
  <si>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</si>
  <si>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</si>
  <si>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</si>
  <si>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</si>
  <si>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</si>
  <si>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</si>
  <si>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</si>
  <si>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</si>
  <si>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</si>
  <si>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</si>
  <si>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</si>
  <si>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</si>
  <si>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</si>
  <si>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</si>
  <si>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</si>
  <si>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</si>
  <si>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</si>
  <si>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</si>
  <si>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</si>
  <si>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</si>
  <si>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</si>
  <si>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</si>
  <si>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</si>
  <si>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</si>
  <si>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</si>
  <si>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</si>
  <si>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</si>
  <si>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</si>
  <si>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</si>
  <si>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</si>
  <si>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</si>
  <si>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</si>
  <si>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</si>
  <si>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</si>
  <si>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</si>
  <si>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</si>
  <si>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</si>
  <si>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</si>
  <si>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</si>
  <si>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</si>
  <si>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</si>
  <si>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</si>
  <si>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</si>
  <si>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</si>
  <si>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</si>
  <si>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</si>
  <si>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</si>
  <si>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</si>
  <si>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</si>
  <si>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</si>
  <si>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</si>
  <si>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</si>
  <si>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</si>
  <si>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</si>
  <si>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</si>
  <si>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</si>
  <si>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</si>
  <si>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</si>
  <si>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</si>
  <si>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</si>
  <si>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</si>
  <si>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</si>
  <si>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</si>
  <si>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</si>
  <si>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</si>
  <si>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</si>
  <si>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</si>
  <si>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</si>
  <si>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</si>
  <si>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</si>
  <si>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</si>
  <si>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</si>
  <si>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</si>
  <si>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</si>
  <si>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</si>
  <si>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</si>
  <si>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</si>
  <si>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</si>
  <si>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</si>
  <si>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</si>
  <si>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</si>
  <si>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</si>
  <si>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</si>
  <si>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</si>
  <si>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</si>
  <si>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</si>
  <si>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</si>
  <si>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</si>
  <si>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</si>
  <si>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</si>
  <si>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</si>
  <si>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</si>
  <si>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</si>
  <si>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</si>
  <si>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</si>
  <si>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</si>
  <si>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</si>
  <si>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</si>
  <si>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</si>
  <si>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</si>
  <si>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</si>
  <si>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</si>
  <si>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</si>
  <si>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</si>
  <si>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</si>
  <si>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</si>
  <si>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</si>
  <si>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</si>
  <si>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</si>
  <si>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</si>
  <si>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</si>
  <si>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</si>
  <si>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</si>
  <si>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</si>
  <si>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</si>
  <si>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</si>
  <si>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</si>
  <si>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</si>
  <si>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</si>
  <si>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</si>
  <si>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</si>
  <si>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</si>
  <si>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</si>
  <si>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</si>
  <si>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</si>
  <si>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</si>
  <si>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</si>
  <si>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</si>
  <si>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</si>
  <si>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</si>
  <si>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</si>
  <si>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</si>
  <si>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</si>
  <si>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</si>
  <si>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</si>
  <si>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</si>
  <si>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</si>
  <si>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</si>
  <si>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</si>
  <si>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</si>
  <si>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</si>
  <si>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</si>
  <si>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</si>
  <si>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</si>
  <si>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</si>
  <si>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</si>
  <si>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</si>
  <si>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</si>
  <si>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</si>
  <si>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</si>
  <si>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</si>
  <si>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</si>
  <si>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</si>
  <si>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</si>
  <si>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</si>
  <si>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</si>
  <si>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</si>
  <si>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</si>
  <si>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</si>
  <si>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</si>
  <si>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</si>
  <si>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</si>
  <si>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</si>
  <si>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</si>
  <si>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</si>
  <si>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</si>
  <si>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</si>
  <si>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</si>
  <si>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</si>
  <si>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</si>
  <si>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</si>
  <si>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</si>
  <si>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</si>
  <si>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</si>
  <si>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</si>
  <si>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</si>
  <si>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</si>
  <si>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</si>
  <si>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</si>
  <si>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</si>
  <si>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</si>
  <si>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</si>
  <si>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</si>
  <si>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</si>
  <si>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</si>
  <si>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</si>
  <si>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</si>
  <si>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</si>
  <si>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</si>
  <si>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</si>
  <si>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</si>
  <si>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</si>
  <si>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</si>
  <si>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</si>
  <si>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</si>
  <si>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</si>
  <si>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</si>
  <si>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</si>
  <si>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</si>
  <si>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</si>
  <si>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</si>
  <si>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</si>
  <si>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</si>
  <si>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</si>
  <si>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</si>
  <si>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</si>
  <si>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</si>
  <si>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</si>
  <si>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</si>
  <si>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</si>
  <si>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</si>
  <si>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</si>
  <si>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</si>
  <si>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</si>
  <si>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</si>
  <si>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</si>
  <si>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</si>
  <si>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</si>
  <si>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</si>
  <si>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</si>
  <si>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</si>
  <si>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</si>
  <si>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</si>
  <si>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</si>
  <si>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</si>
  <si>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</si>
  <si>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</si>
  <si>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</si>
  <si>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</si>
  <si>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</si>
  <si>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</si>
  <si>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</si>
  <si>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</si>
  <si>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</si>
  <si>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</si>
  <si>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</si>
  <si>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</si>
  <si>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</si>
  <si>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</si>
  <si>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</si>
  <si>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</si>
  <si>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</si>
  <si>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</si>
  <si>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</si>
  <si>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</si>
  <si>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</si>
  <si>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</si>
  <si>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</si>
  <si>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</si>
  <si>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</si>
  <si>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</si>
  <si>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</si>
  <si>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</si>
  <si>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</si>
  <si>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</si>
  <si>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</si>
  <si>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</si>
  <si>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</si>
  <si>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</si>
  <si>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</si>
  <si>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</si>
  <si>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</si>
  <si>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</si>
  <si>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</si>
  <si>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</si>
  <si>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</si>
  <si>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</si>
  <si>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</si>
  <si>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</si>
  <si>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</si>
  <si>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</si>
  <si>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</si>
  <si>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</si>
  <si>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</si>
  <si>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</si>
  <si>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</si>
  <si>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</si>
  <si>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</si>
  <si>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</si>
  <si>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</si>
  <si>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</si>
  <si>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</si>
  <si>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</si>
  <si>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</si>
  <si>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</si>
  <si>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</si>
  <si>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</si>
  <si>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</si>
  <si>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</si>
  <si>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</si>
  <si>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</si>
  <si>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</si>
  <si>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</si>
  <si>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</si>
  <si>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</si>
  <si>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</si>
  <si>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</si>
  <si>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</si>
  <si>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</si>
  <si>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</si>
  <si>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</si>
  <si>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</si>
  <si>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</si>
  <si>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</si>
  <si>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</si>
  <si>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</si>
  <si>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</si>
  <si>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</si>
  <si>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</si>
  <si>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</si>
  <si>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</si>
  <si>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</si>
  <si>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</si>
  <si>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</si>
  <si>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</si>
  <si>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</si>
  <si>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</si>
  <si>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</si>
  <si>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</si>
  <si>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</si>
  <si>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</si>
  <si>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</si>
  <si>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</si>
  <si>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</si>
  <si>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</si>
  <si>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</si>
  <si>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</si>
  <si>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</si>
  <si>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</si>
  <si>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</si>
  <si>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</si>
  <si>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</si>
  <si>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</si>
  <si>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</si>
  <si>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</si>
  <si>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</si>
  <si>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</si>
  <si>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</si>
  <si>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</si>
  <si>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</si>
  <si>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</si>
  <si>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</si>
  <si>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</si>
  <si>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</si>
  <si>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</si>
  <si>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</si>
  <si>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</si>
  <si>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</si>
  <si>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</si>
  <si>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</si>
  <si>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</si>
  <si>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</si>
  <si>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</si>
  <si>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</si>
  <si>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</si>
  <si>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</si>
  <si>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</si>
  <si>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</si>
  <si>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</si>
  <si>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</si>
  <si>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</si>
  <si>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</si>
  <si>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</si>
  <si>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</si>
  <si>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</si>
  <si>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</si>
  <si>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</si>
  <si>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</si>
  <si>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</si>
  <si>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</si>
  <si>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</si>
  <si>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</si>
  <si>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</si>
  <si>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</si>
  <si>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</si>
  <si>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</si>
  <si>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</si>
  <si>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</si>
  <si>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</si>
  <si>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</si>
  <si>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</si>
  <si>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</si>
  <si>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</si>
  <si>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</si>
  <si>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</si>
  <si>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</si>
  <si>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</si>
  <si>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</si>
  <si>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</si>
  <si>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</si>
  <si>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</si>
  <si>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</si>
  <si>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</si>
  <si>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</si>
  <si>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</si>
  <si>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</si>
  <si>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</si>
  <si>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</si>
  <si>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</si>
  <si>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</si>
  <si>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</si>
  <si>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</si>
  <si>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</si>
  <si>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</si>
  <si>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</si>
  <si>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</si>
  <si>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</si>
  <si>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</si>
  <si>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</si>
  <si>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</si>
  <si>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</si>
  <si>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</si>
  <si>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</si>
  <si>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</si>
  <si>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</si>
  <si>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</si>
  <si>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</si>
  <si>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</si>
  <si>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</si>
  <si>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</si>
  <si>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</si>
  <si>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</si>
  <si>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</si>
  <si>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</si>
  <si>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</si>
  <si>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</si>
  <si>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</si>
  <si>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</si>
  <si>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</si>
  <si>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</si>
  <si>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</si>
  <si>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</si>
  <si>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</si>
  <si>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</si>
  <si>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</si>
  <si>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</si>
  <si>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</si>
  <si>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</si>
  <si>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</si>
  <si>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</si>
  <si>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</si>
  <si>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</si>
  <si>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</si>
  <si>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</si>
  <si>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</si>
  <si>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</si>
  <si>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</si>
  <si>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</si>
  <si>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</si>
  <si>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</si>
  <si>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</si>
  <si>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</si>
  <si>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</si>
  <si>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</si>
  <si>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</si>
  <si>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</si>
  <si>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</si>
  <si>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</si>
  <si>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</si>
  <si>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</si>
  <si>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</si>
  <si>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</si>
  <si>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</si>
  <si>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</si>
  <si>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</si>
  <si>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</si>
  <si>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</si>
  <si>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</si>
  <si>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</si>
  <si>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</si>
  <si>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</si>
  <si>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</si>
  <si>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</si>
  <si>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</si>
  <si>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</si>
  <si>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</si>
  <si>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</si>
  <si>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</si>
  <si>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</si>
  <si>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</si>
  <si>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</si>
  <si>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</si>
  <si>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</si>
  <si>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</si>
  <si>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</si>
  <si>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</si>
  <si>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</si>
  <si>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</si>
  <si>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</si>
  <si>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</si>
  <si>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</si>
  <si>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</si>
  <si>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</si>
  <si>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</si>
  <si>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</si>
  <si>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</si>
  <si>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</si>
  <si>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</si>
  <si>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</si>
  <si>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</si>
  <si>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</si>
  <si>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</si>
  <si>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</si>
  <si>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</si>
  <si>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</si>
  <si>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</si>
  <si>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</si>
  <si>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</si>
  <si>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</si>
  <si>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</si>
  <si>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</si>
  <si>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</si>
  <si>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</si>
  <si>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</si>
  <si>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</si>
  <si>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</si>
  <si>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</si>
  <si>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</si>
  <si>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</si>
  <si>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</si>
  <si>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</si>
  <si>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</si>
  <si>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</si>
  <si>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</si>
  <si>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</si>
  <si>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</si>
  <si>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</si>
  <si>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</si>
  <si>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</si>
  <si>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</si>
  <si>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</si>
  <si>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</si>
  <si>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</si>
  <si>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</si>
  <si>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</si>
  <si>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</si>
  <si>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</si>
  <si>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</si>
  <si>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</si>
  <si>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</si>
  <si>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</si>
  <si>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</si>
  <si>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</si>
  <si>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</si>
  <si>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</si>
  <si>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</si>
  <si>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</si>
  <si>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</si>
  <si>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</si>
  <si>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</si>
  <si>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</si>
  <si>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</si>
  <si>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</si>
  <si>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</si>
  <si>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</si>
  <si>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</si>
  <si>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</si>
  <si>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</si>
  <si>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</si>
  <si>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</si>
  <si>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</si>
  <si>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</si>
  <si>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</si>
  <si>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</si>
  <si>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</si>
  <si>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</si>
  <si>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</si>
  <si>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</si>
  <si>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</si>
  <si>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</si>
  <si>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</si>
  <si>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</si>
  <si>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</si>
  <si>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</si>
  <si>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</si>
  <si>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</si>
  <si>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</si>
  <si>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</si>
  <si>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</si>
  <si>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</si>
  <si>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</si>
  <si>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</si>
  <si>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</si>
  <si>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</si>
  <si>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</si>
  <si>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</si>
  <si>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</si>
  <si>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</si>
  <si>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</si>
  <si>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</si>
  <si>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</si>
  <si>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</si>
  <si>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</si>
  <si>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</si>
  <si>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</si>
  <si>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</si>
  <si>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</si>
  <si>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</si>
  <si>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</si>
  <si>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</si>
  <si>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</si>
  <si>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</si>
  <si>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</si>
  <si>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</si>
  <si>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</si>
  <si>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</si>
  <si>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</si>
  <si>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</si>
  <si>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</si>
  <si>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</si>
  <si>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</si>
  <si>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</si>
  <si>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</si>
  <si>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</si>
  <si>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</si>
  <si>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</si>
  <si>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</si>
  <si>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</si>
  <si>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</si>
  <si>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</si>
  <si>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</si>
  <si>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</si>
  <si>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</si>
  <si>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</si>
  <si>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</si>
  <si>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</si>
  <si>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</si>
  <si>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</si>
  <si>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</si>
  <si>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</si>
  <si>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</si>
  <si>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</si>
  <si>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</si>
  <si>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</si>
  <si>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</si>
  <si>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</si>
  <si>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</si>
  <si>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</si>
  <si>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</si>
  <si>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</si>
  <si>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</si>
  <si>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</si>
  <si>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</si>
  <si>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</si>
  <si>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</si>
  <si>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</si>
  <si>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</si>
  <si>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</si>
  <si>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</si>
  <si>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</si>
  <si>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</si>
  <si>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</si>
  <si>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</si>
  <si>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</si>
  <si>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</si>
  <si>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</si>
  <si>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</si>
  <si>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</si>
  <si>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</si>
  <si>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</si>
  <si>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</si>
  <si>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</si>
  <si>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</si>
  <si>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</si>
  <si>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</si>
  <si>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</si>
  <si>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</si>
  <si>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</si>
  <si>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</si>
  <si>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</si>
  <si>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</si>
  <si>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</si>
  <si>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</si>
  <si>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</si>
  <si>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</si>
  <si>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</si>
  <si>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</si>
  <si>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</si>
  <si>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</si>
  <si>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</si>
  <si>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</si>
  <si>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</si>
  <si>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</si>
  <si>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</si>
  <si>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</si>
  <si>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</si>
  <si>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</si>
  <si>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</si>
  <si>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</si>
  <si>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</si>
  <si>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</si>
  <si>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</si>
  <si>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</si>
  <si>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</si>
  <si>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</si>
  <si>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</si>
  <si>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</si>
  <si>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</si>
  <si>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</si>
  <si>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</si>
  <si>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</si>
  <si>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</si>
  <si>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</si>
  <si>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</si>
  <si>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</si>
  <si>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</si>
  <si>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</si>
  <si>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</si>
  <si>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</si>
  <si>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</si>
  <si>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</si>
  <si>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</si>
  <si>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</si>
  <si>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</si>
  <si>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</si>
  <si>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</si>
  <si>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</si>
  <si>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</si>
  <si>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</si>
  <si>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</si>
  <si>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</si>
  <si>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</si>
  <si>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</si>
  <si>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</si>
  <si>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</si>
  <si>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</si>
  <si>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</si>
  <si>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</si>
  <si>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</si>
  <si>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</si>
  <si>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</si>
  <si>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</si>
  <si>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</si>
  <si>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</si>
  <si>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</si>
  <si>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</si>
  <si>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</si>
  <si>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</si>
  <si>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</si>
  <si>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</si>
  <si>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</si>
  <si>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</si>
  <si>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</si>
  <si>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</si>
  <si>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</si>
  <si>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</si>
  <si>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</si>
  <si>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</si>
  <si>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</si>
  <si>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</si>
  <si>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</si>
  <si>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</si>
  <si>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</si>
  <si>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</si>
  <si>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</si>
  <si>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</si>
  <si>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</si>
  <si>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</si>
  <si>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</si>
  <si>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</si>
  <si>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</si>
  <si>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</si>
  <si>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</si>
  <si>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</si>
  <si>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</si>
  <si>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</si>
  <si>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</si>
  <si>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</si>
  <si>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</si>
  <si>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</si>
  <si>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</si>
  <si>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</si>
  <si>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</si>
  <si>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</si>
  <si>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</si>
  <si>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</si>
  <si>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</si>
  <si>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</si>
  <si>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</si>
  <si>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</si>
  <si>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</si>
  <si>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</si>
  <si>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</si>
  <si>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</si>
  <si>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</si>
  <si>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</si>
  <si>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</si>
  <si>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</si>
  <si>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</si>
  <si>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</si>
  <si>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</si>
  <si>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</si>
  <si>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</si>
  <si>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</si>
  <si>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</si>
  <si>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</si>
  <si>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</si>
  <si>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</si>
  <si>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</si>
  <si>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</si>
  <si>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</si>
  <si>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</si>
  <si>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</si>
  <si>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</si>
  <si>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</si>
  <si>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</si>
  <si>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</si>
  <si>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</si>
  <si>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</si>
  <si>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</si>
  <si>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</si>
  <si>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</si>
  <si>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</si>
  <si>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</si>
  <si>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</si>
  <si>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</si>
  <si>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</si>
  <si>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</si>
  <si>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</si>
  <si>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</si>
  <si>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</si>
  <si>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</si>
  <si>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</si>
  <si>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</si>
  <si>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</si>
  <si>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</si>
  <si>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</si>
  <si>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</si>
  <si>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</si>
  <si>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</si>
  <si>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</si>
  <si>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</si>
  <si>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</si>
  <si>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</si>
  <si>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</si>
  <si>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</si>
  <si>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</si>
  <si>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</si>
  <si>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</si>
  <si>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</si>
  <si>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</si>
  <si>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</si>
  <si>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</si>
  <si>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</si>
  <si>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</si>
  <si>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</si>
  <si>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</si>
  <si>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</si>
  <si>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</si>
  <si>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</si>
  <si>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</si>
  <si>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</si>
  <si>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</si>
  <si>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</si>
  <si>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</si>
  <si>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</si>
  <si>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</si>
  <si>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</si>
  <si>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</si>
  <si>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</si>
  <si>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</si>
  <si>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</si>
  <si>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</si>
  <si>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</si>
  <si>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</si>
  <si>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</si>
  <si>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</si>
  <si>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</si>
  <si>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</si>
  <si>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</si>
  <si>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</si>
  <si>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</si>
  <si>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</si>
  <si>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</si>
  <si>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</si>
  <si>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</si>
  <si>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</si>
  <si>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</si>
  <si>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</si>
  <si>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</si>
  <si>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</si>
  <si>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</si>
  <si>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</si>
  <si>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</si>
  <si>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</si>
  <si>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</si>
  <si>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</si>
  <si>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</si>
  <si>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</si>
  <si>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</si>
  <si>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</si>
  <si>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</si>
  <si>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</si>
  <si>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</si>
  <si>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</si>
  <si>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</si>
  <si>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</si>
  <si>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</si>
  <si>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</si>
  <si>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</si>
  <si>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</si>
  <si>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</si>
  <si>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</si>
  <si>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</si>
  <si>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</si>
  <si>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</si>
  <si>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</si>
  <si>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</si>
  <si>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</si>
  <si>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</si>
  <si>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</si>
  <si>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</si>
  <si>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</si>
  <si>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</si>
  <si>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</si>
  <si>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</si>
  <si>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</si>
  <si>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</si>
  <si>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</si>
  <si>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</si>
  <si>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</si>
  <si>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</si>
  <si>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</si>
  <si>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</si>
  <si>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</si>
  <si>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</si>
  <si>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</si>
  <si>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</si>
  <si>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</si>
  <si>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</si>
  <si>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</si>
  <si>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</si>
  <si>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</si>
  <si>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</si>
  <si>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</si>
  <si>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</si>
  <si>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</si>
  <si>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</si>
  <si>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</si>
  <si>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</si>
  <si>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</si>
  <si>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</si>
  <si>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</si>
  <si>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</si>
  <si>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</si>
  <si>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</si>
  <si>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</si>
  <si>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</si>
  <si>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</si>
  <si>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</si>
  <si>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</si>
  <si>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</si>
  <si>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</si>
  <si>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</si>
  <si>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</si>
  <si>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</si>
  <si>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</si>
  <si>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</si>
  <si>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</si>
  <si>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</si>
  <si>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</si>
  <si>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</si>
  <si>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</si>
  <si>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</si>
  <si>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</si>
  <si>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</si>
  <si>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</si>
  <si>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</si>
  <si>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</si>
  <si>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</si>
  <si>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</si>
  <si>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</si>
  <si>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</si>
  <si>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</si>
  <si>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</si>
  <si>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</si>
  <si>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</si>
  <si>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</si>
  <si>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</si>
  <si>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</si>
  <si>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</si>
  <si>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</si>
  <si>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</si>
  <si>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</si>
  <si>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</si>
  <si>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</si>
  <si>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</si>
  <si>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</si>
  <si>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</si>
  <si>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</si>
  <si>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</si>
  <si>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</si>
  <si>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</si>
  <si>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</si>
  <si>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</si>
  <si>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</si>
  <si>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</si>
  <si>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</si>
  <si>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</si>
  <si>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</si>
  <si>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</si>
  <si>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</si>
  <si>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</si>
  <si>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</si>
  <si>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</si>
  <si>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</si>
  <si>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</si>
  <si>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</si>
  <si>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</si>
  <si>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</si>
  <si>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</si>
  <si>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</si>
  <si>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</si>
  <si>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</si>
  <si>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</si>
  <si>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</si>
  <si>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</si>
  <si>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</si>
  <si>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</si>
  <si>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</si>
  <si>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</si>
  <si>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</si>
  <si>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</si>
  <si>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</si>
  <si>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</si>
  <si>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</si>
  <si>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</si>
  <si>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</si>
  <si>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</si>
  <si>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</si>
  <si>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</si>
  <si>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</si>
  <si>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</si>
  <si>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</si>
  <si>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</si>
  <si>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</si>
  <si>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</si>
  <si>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</si>
  <si>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</si>
  <si>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</si>
  <si>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</si>
  <si>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</si>
  <si>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</si>
  <si>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</si>
  <si>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</si>
  <si>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</si>
  <si>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</si>
  <si>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</si>
  <si>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</si>
  <si>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</si>
  <si>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</si>
  <si>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</si>
  <si>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</si>
  <si>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</si>
  <si>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</si>
  <si>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</si>
  <si>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</si>
  <si>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</si>
  <si>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</si>
  <si>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</si>
  <si>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</si>
  <si>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</si>
  <si>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</si>
  <si>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</si>
  <si>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</si>
  <si>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</si>
  <si>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</si>
  <si>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</si>
  <si>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</si>
  <si>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</si>
  <si>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</si>
  <si>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</si>
  <si>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</si>
  <si>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</si>
  <si>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</si>
  <si>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</si>
  <si>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</si>
  <si>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</si>
  <si>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</si>
  <si>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</si>
  <si>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</si>
  <si>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</si>
  <si>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</si>
  <si>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</si>
  <si>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</si>
  <si>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</si>
  <si>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</si>
  <si>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</si>
  <si>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</si>
  <si>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</si>
  <si>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</si>
  <si>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</si>
  <si>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</si>
  <si>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</si>
  <si>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</si>
  <si>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</si>
  <si>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</si>
  <si>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</si>
  <si>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</si>
  <si>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</si>
  <si>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</si>
  <si>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</si>
  <si>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</si>
  <si>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</si>
  <si>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</si>
  <si>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</si>
  <si>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</si>
  <si>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</si>
  <si>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</si>
  <si>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</si>
  <si>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</si>
  <si>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</si>
  <si>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</si>
  <si>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</si>
  <si>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</si>
  <si>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</si>
  <si>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</si>
  <si>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</si>
  <si>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</si>
  <si>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</si>
  <si>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</si>
  <si>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</si>
  <si>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</si>
  <si>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</si>
  <si>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</si>
  <si>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</si>
  <si>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</si>
  <si>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</si>
  <si>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</si>
  <si>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</si>
  <si>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</si>
  <si>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</si>
  <si>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</si>
  <si>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</si>
  <si>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</si>
  <si>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</si>
  <si>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</si>
  <si>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</si>
  <si>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</si>
  <si>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</si>
  <si>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</si>
  <si>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</si>
  <si>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</si>
  <si>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</si>
  <si>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</si>
  <si>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</si>
  <si>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</si>
  <si>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</si>
  <si>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</si>
  <si>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</si>
  <si>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</si>
  <si>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</si>
  <si>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</si>
  <si>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</si>
  <si>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</si>
  <si>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</si>
  <si>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</si>
  <si>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</si>
  <si>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</si>
  <si>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</si>
  <si>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</si>
  <si>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</si>
  <si>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</si>
  <si>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</si>
  <si>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</si>
  <si>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</si>
  <si>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</si>
  <si>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</si>
  <si>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</si>
  <si>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</si>
  <si>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</si>
  <si>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</si>
  <si>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</si>
  <si>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</si>
  <si>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</si>
  <si>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</si>
  <si>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</si>
  <si>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</si>
  <si>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</si>
  <si>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</si>
  <si>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</si>
  <si>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</si>
  <si>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</si>
  <si>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</si>
  <si>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</si>
  <si>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</si>
  <si>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</si>
  <si>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</si>
  <si>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</si>
  <si>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</si>
  <si>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</si>
  <si>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</si>
  <si>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</si>
  <si>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</si>
  <si>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</si>
  <si>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</si>
  <si>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</si>
  <si>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</si>
  <si>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</si>
  <si>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</si>
  <si>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</si>
  <si>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</si>
  <si>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</si>
  <si>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</si>
  <si>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</si>
  <si>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</si>
  <si>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</si>
  <si>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</si>
  <si>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</si>
  <si>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</si>
  <si>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</si>
  <si>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</si>
  <si>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</si>
  <si>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</si>
  <si>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</si>
  <si>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</si>
  <si>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</si>
  <si>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</si>
  <si>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</si>
  <si>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</si>
  <si>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</si>
  <si>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</si>
  <si>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</si>
  <si>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</si>
  <si>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</si>
  <si>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</si>
  <si>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</si>
  <si>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</si>
  <si>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</si>
  <si>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</si>
  <si>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</si>
  <si>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</si>
  <si>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</si>
  <si>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</si>
  <si>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</si>
  <si>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</si>
  <si>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</si>
  <si>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</si>
  <si>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</si>
  <si>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</si>
  <si>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</si>
  <si>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</si>
  <si>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</si>
  <si>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</si>
  <si>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</si>
  <si>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</si>
  <si>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</si>
  <si>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</si>
  <si>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</si>
  <si>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</si>
  <si>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</si>
  <si>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</si>
  <si>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</si>
  <si>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</si>
  <si>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</si>
  <si>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</si>
  <si>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</si>
  <si>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</si>
  <si>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</si>
  <si>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</si>
  <si>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</si>
  <si>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</si>
  <si>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</si>
  <si>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</si>
  <si>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</si>
  <si>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</si>
  <si>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</si>
  <si>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</si>
  <si>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</si>
  <si>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</si>
  <si>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</si>
  <si>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</si>
  <si>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</si>
  <si>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</si>
  <si>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</si>
  <si>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</si>
  <si>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</si>
  <si>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</si>
  <si>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</si>
  <si>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</si>
  <si>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</si>
  <si>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</si>
  <si>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</si>
  <si>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</si>
  <si>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</si>
  <si>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</si>
  <si>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</si>
  <si>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</si>
  <si>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</si>
  <si>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</si>
  <si>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</si>
  <si>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</si>
  <si>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</si>
  <si>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</si>
  <si>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</si>
  <si>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</si>
  <si>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</si>
  <si>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</si>
  <si>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</si>
  <si>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</si>
  <si>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</si>
  <si>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</si>
  <si>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</si>
  <si>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</si>
  <si>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</si>
  <si>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</si>
  <si>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</si>
  <si>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</si>
  <si>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</si>
  <si>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</si>
  <si>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</si>
  <si>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</si>
  <si>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</si>
  <si>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</si>
  <si>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</si>
  <si>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</si>
  <si>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</si>
  <si>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</si>
  <si>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</si>
  <si>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</si>
  <si>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</si>
  <si>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</si>
  <si>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</si>
  <si>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</si>
  <si>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</si>
  <si>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</si>
  <si>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</si>
  <si>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</si>
  <si>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</si>
  <si>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</si>
  <si>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</si>
  <si>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</si>
  <si>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</si>
  <si>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</si>
  <si>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</si>
  <si>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</si>
  <si>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</si>
  <si>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</si>
  <si>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</si>
  <si>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</si>
  <si>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</si>
  <si>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</si>
  <si>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</si>
  <si>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</si>
  <si>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</si>
  <si>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</si>
  <si>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</si>
  <si>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</si>
  <si>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</si>
  <si>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</si>
  <si>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</si>
  <si>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</si>
  <si>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</si>
  <si>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</si>
  <si>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</si>
  <si>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</si>
  <si>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</si>
  <si>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</si>
  <si>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</si>
  <si>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</si>
  <si>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</si>
  <si>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</si>
  <si>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</si>
  <si>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</si>
  <si>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</si>
  <si>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</si>
  <si>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</si>
  <si>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</si>
  <si>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</si>
  <si>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</si>
  <si>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</si>
  <si>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</si>
  <si>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</si>
  <si>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</si>
  <si>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</si>
  <si>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</si>
  <si>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</si>
  <si>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</si>
  <si>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</si>
  <si>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</si>
  <si>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</si>
  <si>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</si>
  <si>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</si>
  <si>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</si>
  <si>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</si>
  <si>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</si>
  <si>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</si>
  <si>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</si>
  <si>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</si>
  <si>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</si>
  <si>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</si>
  <si>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</si>
  <si>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</si>
  <si>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</si>
  <si>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</si>
  <si>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</si>
  <si>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</si>
  <si>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</si>
  <si>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</si>
  <si>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</si>
  <si>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</si>
  <si>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</si>
  <si>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</si>
  <si>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</si>
  <si>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</si>
  <si>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</si>
  <si>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</si>
  <si>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</si>
  <si>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</si>
  <si>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</si>
  <si>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</si>
  <si>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</si>
  <si>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</si>
  <si>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</si>
  <si>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</si>
  <si>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</si>
  <si>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</si>
  <si>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</si>
  <si>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</si>
  <si>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</si>
  <si>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</si>
  <si>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</si>
  <si>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</si>
  <si>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</si>
  <si>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</si>
  <si>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</si>
  <si>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</si>
  <si>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</si>
  <si>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</si>
  <si>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</si>
  <si>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</si>
  <si>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</si>
  <si>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</si>
  <si>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</si>
  <si>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</si>
  <si>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</si>
  <si>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</si>
  <si>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</si>
  <si>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</si>
  <si>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</si>
  <si>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</si>
  <si>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</si>
  <si>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</si>
  <si>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</si>
  <si>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</si>
  <si>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</si>
  <si>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</si>
  <si>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</si>
  <si>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</si>
  <si>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</si>
  <si>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</si>
  <si>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</si>
  <si>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</si>
  <si>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</si>
  <si>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</si>
  <si>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</si>
  <si>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</si>
  <si>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</si>
  <si>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</si>
  <si>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</si>
  <si>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</si>
  <si>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</si>
  <si>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</si>
  <si>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</si>
  <si>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</si>
  <si>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</si>
  <si>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</si>
  <si>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</si>
  <si>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</si>
  <si>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</si>
  <si>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</si>
  <si>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</si>
  <si>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</si>
  <si>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</si>
  <si>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</si>
  <si>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</si>
  <si>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</si>
  <si>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</si>
  <si>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</si>
  <si>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</si>
  <si>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</si>
  <si>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</si>
  <si>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</si>
  <si>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</si>
  <si>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</si>
  <si>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</si>
  <si>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</si>
  <si>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</si>
  <si>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</si>
  <si>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</si>
  <si>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</si>
  <si>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</si>
  <si>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</si>
  <si>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</si>
  <si>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</si>
  <si>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</si>
  <si>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</si>
  <si>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</si>
  <si>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</si>
  <si>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</si>
  <si>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</si>
  <si>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</si>
  <si>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</si>
  <si>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</si>
  <si>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</si>
  <si>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</si>
  <si>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</si>
  <si>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</si>
  <si>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</si>
  <si>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</si>
  <si>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</si>
  <si>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</si>
  <si>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</si>
  <si>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</si>
  <si>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</si>
  <si>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</si>
  <si>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</si>
  <si>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</si>
  <si>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</si>
  <si>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</si>
  <si>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</si>
  <si>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</si>
  <si>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</si>
  <si>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</si>
  <si>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</si>
  <si>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</si>
  <si>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</si>
  <si>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</si>
  <si>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</si>
  <si>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</si>
  <si>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</si>
  <si>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</si>
  <si>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</si>
  <si>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</si>
  <si>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</si>
  <si>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</si>
  <si>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</si>
  <si>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</si>
  <si>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</si>
  <si>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</si>
  <si>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</si>
  <si>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</si>
  <si>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</si>
  <si>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</si>
  <si>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</si>
  <si>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</si>
  <si>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</si>
  <si>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</si>
  <si>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</si>
  <si>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</si>
  <si>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</si>
  <si>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</si>
  <si>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</si>
  <si>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</si>
  <si>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</si>
  <si>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</si>
  <si>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</si>
  <si>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</si>
  <si>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</si>
  <si>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</si>
  <si>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</si>
  <si>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</si>
  <si>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</si>
  <si>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</si>
  <si>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</si>
  <si>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</si>
  <si>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</si>
  <si>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</si>
  <si>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</si>
  <si>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</si>
  <si>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</si>
  <si>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</si>
  <si>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</si>
  <si>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</si>
  <si>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</si>
  <si>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</si>
  <si>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</si>
  <si>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</si>
  <si>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</si>
  <si>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</si>
  <si>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</si>
  <si>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</si>
  <si>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</si>
  <si>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</si>
  <si>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</si>
  <si>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</si>
  <si>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</si>
  <si>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</si>
  <si>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</si>
  <si>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</si>
  <si>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</si>
  <si>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</si>
  <si>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</si>
  <si>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</si>
  <si>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</si>
  <si>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</si>
  <si>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</si>
  <si>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</si>
  <si>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</si>
  <si>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</si>
  <si>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</si>
  <si>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</si>
  <si>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</si>
  <si>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</si>
  <si>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</si>
  <si>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</si>
  <si>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</si>
  <si>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</si>
  <si>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</si>
  <si>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</si>
  <si>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</si>
  <si>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</si>
  <si>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</si>
  <si>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</si>
  <si>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</si>
  <si>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</si>
  <si>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</si>
  <si>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</si>
  <si>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</si>
  <si>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</si>
  <si>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</si>
  <si>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</si>
  <si>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</si>
  <si>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</si>
  <si>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</si>
  <si>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</si>
  <si>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</si>
  <si>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</si>
  <si>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</si>
  <si>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</si>
  <si>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</si>
  <si>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</si>
  <si>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</si>
  <si>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</si>
  <si>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</si>
  <si>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</si>
  <si>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</si>
  <si>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</si>
  <si>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</si>
  <si>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</si>
  <si>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</si>
  <si>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</si>
  <si>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</si>
  <si>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</si>
  <si>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</si>
  <si>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</si>
  <si>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</si>
  <si>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</si>
  <si>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</si>
  <si>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</si>
  <si>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</si>
  <si>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</si>
  <si>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</si>
  <si>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</si>
  <si>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</si>
  <si>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</si>
  <si>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</si>
  <si>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</si>
  <si>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</si>
  <si>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</si>
  <si>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</si>
  <si>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</si>
  <si>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</si>
  <si>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</si>
  <si>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</si>
  <si>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</si>
  <si>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</si>
  <si>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</si>
  <si>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</si>
  <si>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</si>
  <si>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</si>
  <si>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</si>
  <si>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</si>
  <si>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</si>
  <si>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</si>
  <si>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</si>
  <si>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</si>
  <si>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</si>
  <si>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</si>
  <si>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</si>
  <si>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</si>
  <si>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</si>
  <si>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</si>
  <si>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</si>
  <si>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</si>
  <si>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</si>
  <si>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</si>
  <si>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</si>
  <si>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</si>
  <si>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</si>
  <si>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</si>
  <si>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</si>
  <si>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</si>
  <si>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</si>
  <si>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</si>
  <si>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</si>
  <si>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</si>
  <si>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</si>
  <si>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</si>
  <si>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</si>
  <si>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</si>
  <si>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</si>
  <si>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</si>
  <si>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</si>
  <si>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</si>
  <si>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</si>
  <si>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</si>
  <si>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</si>
  <si>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</si>
  <si>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</si>
  <si>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</si>
  <si>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</si>
  <si>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</si>
  <si>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</si>
  <si>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</si>
  <si>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</si>
  <si>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</si>
  <si>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</si>
  <si>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</si>
  <si>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</si>
  <si>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</si>
  <si>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</si>
  <si>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</si>
  <si>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</si>
  <si>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</si>
  <si>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</si>
  <si>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</si>
  <si>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</si>
  <si>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</si>
  <si>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</si>
  <si>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</si>
  <si>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</si>
  <si>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</si>
  <si>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</si>
  <si>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</si>
  <si>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</si>
  <si>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</si>
  <si>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</si>
  <si>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</si>
  <si>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</si>
  <si>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</si>
  <si>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</si>
  <si>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</si>
  <si>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</si>
  <si>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</si>
  <si>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</si>
  <si>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</si>
  <si>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</si>
  <si>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</si>
  <si>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</si>
  <si>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</si>
  <si>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</si>
  <si>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</si>
  <si>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</si>
  <si>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</si>
  <si>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</si>
  <si>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</si>
  <si>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</si>
  <si>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</si>
  <si>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</si>
  <si>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</si>
  <si>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</si>
  <si>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</si>
  <si>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</si>
  <si>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</si>
  <si>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</si>
  <si>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</si>
  <si>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</si>
  <si>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</si>
  <si>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</si>
  <si>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</si>
  <si>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</si>
  <si>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</si>
  <si>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</si>
  <si>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</si>
  <si>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</si>
  <si>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</si>
  <si>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</si>
  <si>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</si>
  <si>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</si>
  <si>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</si>
  <si>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</si>
  <si>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</si>
  <si>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</si>
  <si>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</si>
  <si>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</si>
  <si>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</si>
  <si>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</si>
  <si>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</si>
  <si>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</si>
  <si>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</si>
  <si>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</si>
  <si>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</si>
  <si>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</si>
  <si>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</si>
  <si>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</si>
  <si>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</si>
  <si>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</si>
  <si>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</si>
  <si>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</si>
  <si>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</si>
  <si>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</si>
  <si>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</si>
  <si>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</si>
  <si>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</si>
  <si>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</si>
  <si>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</si>
  <si>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</si>
  <si>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</si>
  <si>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</si>
  <si>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</si>
  <si>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</si>
  <si>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</si>
  <si>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</si>
  <si>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</si>
  <si>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</si>
  <si>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</si>
  <si>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</si>
  <si>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</si>
  <si>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</si>
  <si>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</si>
  <si>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</si>
  <si>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</si>
  <si>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</si>
  <si>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</si>
  <si>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</si>
  <si>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</si>
  <si>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</si>
  <si>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</si>
  <si>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</si>
  <si>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</si>
  <si>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</si>
  <si>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</si>
  <si>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</si>
  <si>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</si>
  <si>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</si>
  <si>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</si>
  <si>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</si>
  <si>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</si>
  <si>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</si>
  <si>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</si>
  <si>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</si>
  <si>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</si>
  <si>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</si>
  <si>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</si>
  <si>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</si>
  <si>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</si>
  <si>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</si>
  <si>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</si>
  <si>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</si>
  <si>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</si>
  <si>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</si>
  <si>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</si>
  <si>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</si>
  <si>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</si>
  <si>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</si>
  <si>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</si>
  <si>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</si>
  <si>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</si>
  <si>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</si>
  <si>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</si>
  <si>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</si>
  <si>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</si>
  <si>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</si>
  <si>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</si>
  <si>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</si>
  <si>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</si>
  <si>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</si>
  <si>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</si>
  <si>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</si>
  <si>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</si>
  <si>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</si>
  <si>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</si>
  <si>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</si>
  <si>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</si>
  <si>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</si>
  <si>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</si>
  <si>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</si>
  <si>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</si>
  <si>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</si>
  <si>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</si>
  <si>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</si>
  <si>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</si>
  <si>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</si>
  <si>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</si>
  <si>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</si>
  <si>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</si>
  <si>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</si>
  <si>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</si>
  <si>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</si>
  <si>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</si>
  <si>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</si>
  <si>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</si>
  <si>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</si>
  <si>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</si>
  <si>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</si>
  <si>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</si>
  <si>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</si>
  <si>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</si>
  <si>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</si>
  <si>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</si>
  <si>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</si>
  <si>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</si>
  <si>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</si>
  <si>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</si>
  <si>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</si>
  <si>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</si>
  <si>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</si>
  <si>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</si>
  <si>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</si>
  <si>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</si>
  <si>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</si>
  <si>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</si>
  <si>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</si>
  <si>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</si>
  <si>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</si>
  <si>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</si>
  <si>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</si>
  <si>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</si>
  <si>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</si>
  <si>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</si>
  <si>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</si>
  <si>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</si>
  <si>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</si>
  <si>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</si>
  <si>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</si>
  <si>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</si>
  <si>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</si>
  <si>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</si>
  <si>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</si>
  <si>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</si>
  <si>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</si>
  <si>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</si>
  <si>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</si>
  <si>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</si>
  <si>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</si>
  <si>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</si>
  <si>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</si>
  <si>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</si>
  <si>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</si>
  <si>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</si>
  <si>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</si>
  <si>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</si>
  <si>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</si>
  <si>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</si>
  <si>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</si>
  <si>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</si>
  <si>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</si>
  <si>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</si>
  <si>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</si>
  <si>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</si>
  <si>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</si>
  <si>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</si>
  <si>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</si>
  <si>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</si>
  <si>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</si>
  <si>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</si>
  <si>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</si>
  <si>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</si>
  <si>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</si>
  <si>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</si>
  <si>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</si>
  <si>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</si>
  <si>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</si>
  <si>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</si>
  <si>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</si>
  <si>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</si>
  <si>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</si>
  <si>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</si>
  <si>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</si>
  <si>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</si>
  <si>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</si>
  <si>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</si>
  <si>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</si>
  <si>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</si>
  <si>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</si>
  <si>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</si>
  <si>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</si>
  <si>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</si>
  <si>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</si>
  <si>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</si>
  <si>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</si>
  <si>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</si>
  <si>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</si>
  <si>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</si>
  <si>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</si>
  <si>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</si>
  <si>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</si>
  <si>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</si>
  <si>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</si>
  <si>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</si>
  <si>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</si>
  <si>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</si>
  <si>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</si>
  <si>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</si>
  <si>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</si>
  <si>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</si>
  <si>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</si>
  <si>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</si>
  <si>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</si>
  <si>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</si>
  <si>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</si>
  <si>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</si>
  <si>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</si>
  <si>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</si>
  <si>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</si>
  <si>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</si>
  <si>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</si>
  <si>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</si>
  <si>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</si>
  <si>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</si>
  <si>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</si>
  <si>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</si>
  <si>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</si>
  <si>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</si>
  <si>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</si>
  <si>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</si>
  <si>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</si>
  <si>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</si>
  <si>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</si>
  <si>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</si>
  <si>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</si>
  <si>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</si>
  <si>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</si>
  <si>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</si>
  <si>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</si>
  <si>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</si>
  <si>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</si>
  <si>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</si>
  <si>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</si>
  <si>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</si>
  <si>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</si>
  <si>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</si>
  <si>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</si>
  <si>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</si>
  <si>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</si>
  <si>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</si>
  <si>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</si>
  <si>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</si>
  <si>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</si>
  <si>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</si>
  <si>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</si>
  <si>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</si>
  <si>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</si>
  <si>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</si>
  <si>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</si>
  <si>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</si>
  <si>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</si>
  <si>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</si>
  <si>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</si>
  <si>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</si>
  <si>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</si>
  <si>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</si>
  <si>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</si>
  <si>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</si>
  <si>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</si>
  <si>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</si>
  <si>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</si>
  <si>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</si>
  <si>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</si>
  <si>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</si>
  <si>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</si>
  <si>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</si>
  <si>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</si>
  <si>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</si>
  <si>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</si>
  <si>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</si>
  <si>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</si>
  <si>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</si>
  <si>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</si>
  <si>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</si>
  <si>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</si>
  <si>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</si>
  <si>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</si>
  <si>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</si>
  <si>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</si>
  <si>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</si>
  <si>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</si>
  <si>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</si>
  <si>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</si>
  <si>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</si>
  <si>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</si>
  <si>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</si>
  <si>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</si>
  <si>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</si>
  <si>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</si>
  <si>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</si>
  <si>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</si>
  <si>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</si>
  <si>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</si>
  <si>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</si>
  <si>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</si>
  <si>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</si>
  <si>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</si>
  <si>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</si>
  <si>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</si>
  <si>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</si>
  <si>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</si>
  <si>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</si>
  <si>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</si>
  <si>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</si>
  <si>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</si>
  <si>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</si>
  <si>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</si>
  <si>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</si>
  <si>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</si>
  <si>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</si>
  <si>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</si>
  <si>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</si>
  <si>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</si>
  <si>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</si>
  <si>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</si>
  <si>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</si>
  <si>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</si>
  <si>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</si>
  <si>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</si>
  <si>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</si>
  <si>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</si>
  <si>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</si>
  <si>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</si>
  <si>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</si>
  <si>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</si>
  <si>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</si>
  <si>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</si>
  <si>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</si>
  <si>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</si>
  <si>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</si>
  <si>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</si>
  <si>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</si>
  <si>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</si>
  <si>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</si>
  <si>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</si>
  <si>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</si>
  <si>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</si>
  <si>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</si>
  <si>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</si>
  <si>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</si>
  <si>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</si>
  <si>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</si>
  <si>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</si>
  <si>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</si>
  <si>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</si>
  <si>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</si>
  <si>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</si>
  <si>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</si>
  <si>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</si>
  <si>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</si>
  <si>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</si>
  <si>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</si>
  <si>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</si>
  <si>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</si>
  <si>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</si>
  <si>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</si>
  <si>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</si>
  <si>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</si>
  <si>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</si>
  <si>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</si>
  <si>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</si>
  <si>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</si>
  <si>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</si>
  <si>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</si>
  <si>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</si>
  <si>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</si>
  <si>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</si>
  <si>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</si>
  <si>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</si>
  <si>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</si>
  <si>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</si>
  <si>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</si>
  <si>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</si>
  <si>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</si>
  <si>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</si>
  <si>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</si>
  <si>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</si>
  <si>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</si>
  <si>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</si>
  <si>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</si>
  <si>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</si>
  <si>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</si>
  <si>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</si>
  <si>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</si>
  <si>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</si>
  <si>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</si>
  <si>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</si>
  <si>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</si>
  <si>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</si>
  <si>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</si>
  <si>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</si>
  <si>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</si>
  <si>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</si>
  <si>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</si>
  <si>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</si>
  <si>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</si>
  <si>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</si>
  <si>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</si>
  <si>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</si>
  <si>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</si>
  <si>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</si>
  <si>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</si>
  <si>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</si>
  <si>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</si>
  <si>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</si>
  <si>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</si>
  <si>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</si>
  <si>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</si>
  <si>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</si>
  <si>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</si>
  <si>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</si>
  <si>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</si>
  <si>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</si>
  <si>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</si>
  <si>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</si>
  <si>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</si>
  <si>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</si>
  <si>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</si>
  <si>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</si>
  <si>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</si>
  <si>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</si>
  <si>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</si>
  <si>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</si>
  <si>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</si>
  <si>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</si>
  <si>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</si>
  <si>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</si>
  <si>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</si>
  <si>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</si>
  <si>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</si>
  <si>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</si>
  <si>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</si>
  <si>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</si>
  <si>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</si>
  <si>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</si>
  <si>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</si>
  <si>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</si>
  <si>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</si>
  <si>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</si>
  <si>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</si>
  <si>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</si>
  <si>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</si>
  <si>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</si>
  <si>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</si>
  <si>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</si>
  <si>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</si>
  <si>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</si>
  <si>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</si>
  <si>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</si>
  <si>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</si>
  <si>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</si>
  <si>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</si>
  <si>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</si>
  <si>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</si>
  <si>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</si>
  <si>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</si>
  <si>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</si>
  <si>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</si>
  <si>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</si>
  <si>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</si>
  <si>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</si>
  <si>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</si>
  <si>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</si>
  <si>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</si>
  <si>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</si>
  <si>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</si>
  <si>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</si>
  <si>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</si>
  <si>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</si>
  <si>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</si>
  <si>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</si>
  <si>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</si>
  <si>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</si>
  <si>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</si>
  <si>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</si>
  <si>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</si>
  <si>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</si>
  <si>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</si>
  <si>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</si>
  <si>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</si>
  <si>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</si>
  <si>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</si>
  <si>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</si>
  <si>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</si>
  <si>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</si>
  <si>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</si>
  <si>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</si>
  <si>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</si>
  <si>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</si>
  <si>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</si>
  <si>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</si>
  <si>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</si>
  <si>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</si>
  <si>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</si>
  <si>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</si>
  <si>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</si>
  <si>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</si>
  <si>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</si>
  <si>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</si>
  <si>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</si>
  <si>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</si>
  <si>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</si>
  <si>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</si>
  <si>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</si>
  <si>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</si>
  <si>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</si>
  <si>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</si>
  <si>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</si>
  <si>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</si>
  <si>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</si>
  <si>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</si>
  <si>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</si>
  <si>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</si>
  <si>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</si>
  <si>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</si>
  <si>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</si>
  <si>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</si>
  <si>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</si>
  <si>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</si>
  <si>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</si>
  <si>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</si>
  <si>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</si>
  <si>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</si>
  <si>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</si>
  <si>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</si>
  <si>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</si>
  <si>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</si>
  <si>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</si>
  <si>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</si>
  <si>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</si>
  <si>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</si>
  <si>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</si>
  <si>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</si>
  <si>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</si>
  <si>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</si>
  <si>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</si>
  <si>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</si>
  <si>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</si>
  <si>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</si>
  <si>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</si>
  <si>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</si>
  <si>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</si>
  <si>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</si>
  <si>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</si>
  <si>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</si>
  <si>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</si>
  <si>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</si>
  <si>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</si>
  <si>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</si>
  <si>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</si>
  <si>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</si>
  <si>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</si>
  <si>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</si>
  <si>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</si>
  <si>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</si>
  <si>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</si>
  <si>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</si>
  <si>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</si>
  <si>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</si>
  <si>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</si>
  <si>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</si>
  <si>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</si>
  <si>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</si>
  <si>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</si>
  <si>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</si>
  <si>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</si>
  <si>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</si>
  <si>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</si>
  <si>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</si>
  <si>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</si>
  <si>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</si>
  <si>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</si>
  <si>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</si>
  <si>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</si>
  <si>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</si>
  <si>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</si>
  <si>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</si>
  <si>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</si>
  <si>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</si>
  <si>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</si>
  <si>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</si>
  <si>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</si>
  <si>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</si>
  <si>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</si>
  <si>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</si>
  <si>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</si>
  <si>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</si>
  <si>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</si>
  <si>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</si>
  <si>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</si>
  <si>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</si>
  <si>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</si>
  <si>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</si>
  <si>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</si>
  <si>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</si>
  <si>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</si>
  <si>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</si>
  <si>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</si>
  <si>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</si>
  <si>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</si>
  <si>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</si>
  <si>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</si>
  <si>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</si>
  <si>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</si>
  <si>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</si>
  <si>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</si>
  <si>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</si>
  <si>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</si>
  <si>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</si>
  <si>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</si>
  <si>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</si>
  <si>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</si>
  <si>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</si>
  <si>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</si>
  <si>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</si>
  <si>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</si>
  <si>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</si>
  <si>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</si>
  <si>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</si>
  <si>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</si>
  <si>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</si>
  <si>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</si>
  <si>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</si>
  <si>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</si>
  <si>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</si>
  <si>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</si>
  <si>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</si>
  <si>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</si>
  <si>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</si>
  <si>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</si>
  <si>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</si>
  <si>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</si>
  <si>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</si>
  <si>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</si>
  <si>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</si>
  <si>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</si>
  <si>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</si>
  <si>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</si>
  <si>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</si>
  <si>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</si>
  <si>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</si>
  <si>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</si>
  <si>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</si>
  <si>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</si>
  <si>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</si>
  <si>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</si>
  <si>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</si>
  <si>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</si>
  <si>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</si>
  <si>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</si>
  <si>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</si>
  <si>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</si>
  <si>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</si>
  <si>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</si>
  <si>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</si>
  <si>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</si>
  <si>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</si>
  <si>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</si>
  <si>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</si>
  <si>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</si>
  <si>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</si>
  <si>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</si>
  <si>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</si>
  <si>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</si>
  <si>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</si>
  <si>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</si>
  <si>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</si>
  <si>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</si>
  <si>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</si>
  <si>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</si>
  <si>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</si>
  <si>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</si>
  <si>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</si>
  <si>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</si>
  <si>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</si>
  <si>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</si>
  <si>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</si>
  <si>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</si>
  <si>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</si>
  <si>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</si>
  <si>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</si>
  <si>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</si>
  <si>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</si>
  <si>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</si>
  <si>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</si>
  <si>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</si>
  <si>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</si>
  <si>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</si>
  <si>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</si>
  <si>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</si>
  <si>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</si>
  <si>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</si>
  <si>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</si>
  <si>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</si>
  <si>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</si>
  <si>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</si>
  <si>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</si>
  <si>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</si>
  <si>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</si>
  <si>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</si>
  <si>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</si>
  <si>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</si>
  <si>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</si>
  <si>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</si>
  <si>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</si>
  <si>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</si>
  <si>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</si>
  <si>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</si>
  <si>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</si>
  <si>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</si>
  <si>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</si>
  <si>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</si>
  <si>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</si>
  <si>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</si>
  <si>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</si>
  <si>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</si>
  <si>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</si>
  <si>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</si>
  <si>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</si>
  <si>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</si>
  <si>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</si>
  <si>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</si>
  <si>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</si>
  <si>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</si>
  <si>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</si>
  <si>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</si>
  <si>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</si>
  <si>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</si>
  <si>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</si>
  <si>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</si>
  <si>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</si>
  <si>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</si>
  <si>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</si>
  <si>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</si>
  <si>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</si>
  <si>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</si>
  <si>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</si>
  <si>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</si>
  <si>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</si>
  <si>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</si>
  <si>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</si>
  <si>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</si>
  <si>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</si>
  <si>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</si>
  <si>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</si>
  <si>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</si>
  <si>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</si>
  <si>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</si>
  <si>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</si>
  <si>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</si>
  <si>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</si>
  <si>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</si>
  <si>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</si>
  <si>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</si>
  <si>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</si>
  <si>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</si>
  <si>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</si>
  <si>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</si>
  <si>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</si>
  <si>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</si>
  <si>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</si>
  <si>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</si>
  <si>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</si>
  <si>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</si>
  <si>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</si>
  <si>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</si>
  <si>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</si>
  <si>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</si>
  <si>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</si>
  <si>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</si>
  <si>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</si>
  <si>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</si>
  <si>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</si>
  <si>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</si>
  <si>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</si>
  <si>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</si>
  <si>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</si>
  <si>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</si>
  <si>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</si>
  <si>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</si>
  <si>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</si>
  <si>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</si>
  <si>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</si>
  <si>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</si>
  <si>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</si>
  <si>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</si>
  <si>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</si>
  <si>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</si>
  <si>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</si>
  <si>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</si>
  <si>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</si>
  <si>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</si>
  <si>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</si>
  <si>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</si>
  <si>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</si>
  <si>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</si>
  <si>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</si>
  <si>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</si>
  <si>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</si>
  <si>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</si>
  <si>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</si>
  <si>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</si>
  <si>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</si>
  <si>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</si>
  <si>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</si>
  <si>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</si>
  <si>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</si>
  <si>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</si>
  <si>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</si>
  <si>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</si>
  <si>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</si>
  <si>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</si>
  <si>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</si>
  <si>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</si>
  <si>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</si>
  <si>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</si>
  <si>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</si>
  <si>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</si>
  <si>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</si>
  <si>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</si>
  <si>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</si>
  <si>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</si>
  <si>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</si>
  <si>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</si>
  <si>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</si>
  <si>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</si>
  <si>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</si>
  <si>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</si>
  <si>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</si>
  <si>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</si>
  <si>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</si>
  <si>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</si>
  <si>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</si>
  <si>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</si>
  <si>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</si>
  <si>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</si>
  <si>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</si>
  <si>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</si>
  <si>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</si>
  <si>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</si>
  <si>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</si>
  <si>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</si>
  <si>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</si>
  <si>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</si>
  <si>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</si>
  <si>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</si>
  <si>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</si>
  <si>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</si>
  <si>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</si>
  <si>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</si>
  <si>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</si>
  <si>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</si>
  <si>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</si>
  <si>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</si>
  <si>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</si>
  <si>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</si>
  <si>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</si>
  <si>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</si>
  <si>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</si>
  <si>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</si>
  <si>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</si>
  <si>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</si>
  <si>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</si>
  <si>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</si>
  <si>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</si>
  <si>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</si>
  <si>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</si>
  <si>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</si>
  <si>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</si>
  <si>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</si>
  <si>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</si>
  <si>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</si>
  <si>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</si>
  <si>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</si>
  <si>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</si>
  <si>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</si>
  <si>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</si>
  <si>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</si>
  <si>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</si>
  <si>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</si>
  <si>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</si>
  <si>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</si>
  <si>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</si>
  <si>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</si>
  <si>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</si>
  <si>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</si>
  <si>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</si>
  <si>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</si>
  <si>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</si>
  <si>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</si>
  <si>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</si>
  <si>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</si>
  <si>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</si>
  <si>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</si>
  <si>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</si>
  <si>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</si>
  <si>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</si>
  <si>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</si>
  <si>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</si>
  <si>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</si>
  <si>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</si>
  <si>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</si>
  <si>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</si>
  <si>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</si>
  <si>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</si>
  <si>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</si>
  <si>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</si>
  <si>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</si>
  <si>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</si>
  <si>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</si>
  <si>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</si>
  <si>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</si>
  <si>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</si>
  <si>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</si>
  <si>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</si>
  <si>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</si>
  <si>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</si>
  <si>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</si>
  <si>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</si>
  <si>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</si>
  <si>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</si>
  <si>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</si>
  <si>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</si>
  <si>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</si>
  <si>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</si>
  <si>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</si>
  <si>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</si>
  <si>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</si>
  <si>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</si>
  <si>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</si>
  <si>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</si>
  <si>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</si>
  <si>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</si>
  <si>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</si>
  <si>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</si>
  <si>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</si>
  <si>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</si>
  <si>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</si>
  <si>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</si>
  <si>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</si>
  <si>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</si>
  <si>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</si>
  <si>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</si>
  <si>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</si>
  <si>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</si>
  <si>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</si>
  <si>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</si>
  <si>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</si>
  <si>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</si>
  <si>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</si>
  <si>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</si>
  <si>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</si>
  <si>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</si>
  <si>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</si>
  <si>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</si>
  <si>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</si>
  <si>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</si>
  <si>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</si>
  <si>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</si>
  <si>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</si>
  <si>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</si>
  <si>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</si>
  <si>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</si>
  <si>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</si>
  <si>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</si>
  <si>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</si>
  <si>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</si>
  <si>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</si>
  <si>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</si>
  <si>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</si>
  <si>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</si>
  <si>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</si>
  <si>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</si>
  <si>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</si>
  <si>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</si>
  <si>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</si>
  <si>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</si>
  <si>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</si>
  <si>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</si>
  <si>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</si>
  <si>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</si>
  <si>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</si>
  <si>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</si>
  <si>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</si>
  <si>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</si>
  <si>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</si>
  <si>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</si>
  <si>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</si>
  <si>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</si>
  <si>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</si>
  <si>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</si>
  <si>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</si>
  <si>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</si>
  <si>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</si>
  <si>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</si>
  <si>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</si>
  <si>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</si>
  <si>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</si>
  <si>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</si>
  <si>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</si>
  <si>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</si>
  <si>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</si>
  <si>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</si>
  <si>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</si>
  <si>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</si>
  <si>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</si>
  <si>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</si>
  <si>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</si>
  <si>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</si>
  <si>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</si>
  <si>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</si>
  <si>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</si>
  <si>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</si>
  <si>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</si>
  <si>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</si>
  <si>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</si>
  <si>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</si>
  <si>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</si>
  <si>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</si>
  <si>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</si>
  <si>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</si>
  <si>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</si>
  <si>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</si>
  <si>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</si>
  <si>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</si>
  <si>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</si>
  <si>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</si>
  <si>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</si>
  <si>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</si>
  <si>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</si>
  <si>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</si>
  <si>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</si>
  <si>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</si>
  <si>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</si>
  <si>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</si>
  <si>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</si>
  <si>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</si>
  <si>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</si>
  <si>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</si>
  <si>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</si>
  <si>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</si>
  <si>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</si>
  <si>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</si>
  <si>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</si>
  <si>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</si>
  <si>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</si>
  <si>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</si>
  <si>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</si>
  <si>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</si>
  <si>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</si>
  <si>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</si>
  <si>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</si>
  <si>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</si>
  <si>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</si>
  <si>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</si>
  <si>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</si>
  <si>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</si>
  <si>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</si>
  <si>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</si>
  <si>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</si>
  <si>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</si>
  <si>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</si>
  <si>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</si>
  <si>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</si>
  <si>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</si>
  <si>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</si>
  <si>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</si>
  <si>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</si>
  <si>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</si>
  <si>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</si>
  <si>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</si>
  <si>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</si>
  <si>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</si>
  <si>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</si>
  <si>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</si>
  <si>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</si>
  <si>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</si>
  <si>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</si>
  <si>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</si>
  <si>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</si>
  <si>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</si>
  <si>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</si>
  <si>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</si>
  <si>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</si>
  <si>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</si>
  <si>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</si>
  <si>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</si>
  <si>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</si>
  <si>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</si>
  <si>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</si>
  <si>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</si>
  <si>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</si>
  <si>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</si>
  <si>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</si>
  <si>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</si>
  <si>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</si>
  <si>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</si>
  <si>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</si>
  <si>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</si>
  <si>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</si>
  <si>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</si>
  <si>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</si>
  <si>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</si>
  <si>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</si>
  <si>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</si>
  <si>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</si>
  <si>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</si>
  <si>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</si>
  <si>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</si>
  <si>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</si>
  <si>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</si>
  <si>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</si>
  <si>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</si>
  <si>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</si>
  <si>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</si>
  <si>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</si>
  <si>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</si>
  <si>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</si>
  <si>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</si>
  <si>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</si>
  <si>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</si>
  <si>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</si>
  <si>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</si>
  <si>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</si>
  <si>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</si>
  <si>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</si>
  <si>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</si>
  <si>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</si>
  <si>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</si>
  <si>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</si>
  <si>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</si>
  <si>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</si>
  <si>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</si>
  <si>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</si>
  <si>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</si>
  <si>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</si>
  <si>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</si>
  <si>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</si>
  <si>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</si>
  <si>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</si>
  <si>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</si>
  <si>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</si>
  <si>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</si>
  <si>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</si>
  <si>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</si>
  <si>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</si>
  <si>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</si>
  <si>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</si>
  <si>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</si>
  <si>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</si>
  <si>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</si>
  <si>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</si>
  <si>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</si>
  <si>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</si>
  <si>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</si>
  <si>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</si>
  <si>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</si>
  <si>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</si>
  <si>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</si>
  <si>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</si>
  <si>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</si>
  <si>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</si>
  <si>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</si>
  <si>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</si>
  <si>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</si>
  <si>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</si>
  <si>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</si>
  <si>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</si>
  <si>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</si>
  <si>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</si>
  <si>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</si>
  <si>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</si>
  <si>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</si>
  <si>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</si>
  <si>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</si>
  <si>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</si>
  <si>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</si>
  <si>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</si>
  <si>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</si>
  <si>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</si>
  <si>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</si>
  <si>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</si>
  <si>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</si>
  <si>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</si>
  <si>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</si>
  <si>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</si>
  <si>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</si>
  <si>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</si>
  <si>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</si>
  <si>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</si>
  <si>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</si>
  <si>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</si>
  <si>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</si>
  <si>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</si>
  <si>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</si>
  <si>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</si>
  <si>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</si>
  <si>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</si>
  <si>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</si>
  <si>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</si>
  <si>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</si>
  <si>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</si>
  <si>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</si>
  <si>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</si>
  <si>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</si>
  <si>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</si>
  <si>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</si>
  <si>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</si>
  <si>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</si>
  <si>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</si>
  <si>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</si>
  <si>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</si>
  <si>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</si>
  <si>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</si>
  <si>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</si>
  <si>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</si>
  <si>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</si>
  <si>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</si>
  <si>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</si>
  <si>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</si>
  <si>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</si>
  <si>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</si>
  <si>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</si>
  <si>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</si>
  <si>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</si>
  <si>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</si>
  <si>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</si>
  <si>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</si>
  <si>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</si>
  <si>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</si>
  <si>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</si>
  <si>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</si>
  <si>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</si>
  <si>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</si>
  <si>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</si>
  <si>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</si>
  <si>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</si>
  <si>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</si>
  <si>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</si>
  <si>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</si>
  <si>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</si>
  <si>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</si>
  <si>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</si>
  <si>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</si>
  <si>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</si>
  <si>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</si>
  <si>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</si>
  <si>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</si>
  <si>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</si>
  <si>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</si>
  <si>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</si>
  <si>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</si>
  <si>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</si>
  <si>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</si>
  <si>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</si>
  <si>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</si>
  <si>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</si>
  <si>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</si>
  <si>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</si>
  <si>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</si>
  <si>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</si>
  <si>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</si>
  <si>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</si>
  <si>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</si>
  <si>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</si>
  <si>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</si>
  <si>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</si>
  <si>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</si>
  <si>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</si>
  <si>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</si>
  <si>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</si>
  <si>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</si>
  <si>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</si>
  <si>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</si>
  <si>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</si>
  <si>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</si>
  <si>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</si>
  <si>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</si>
  <si>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</si>
  <si>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</si>
  <si>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</si>
  <si>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</si>
  <si>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</si>
  <si>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</si>
  <si>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</si>
  <si>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</si>
  <si>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</si>
  <si>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</si>
  <si>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</si>
  <si>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</si>
  <si>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</si>
  <si>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</si>
  <si>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</si>
  <si>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</si>
  <si>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</si>
  <si>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</si>
  <si>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</si>
  <si>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</si>
  <si>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</si>
  <si>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</si>
  <si>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</si>
  <si>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</si>
  <si>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</si>
  <si>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</si>
  <si>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</si>
  <si>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</si>
  <si>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</si>
  <si>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</si>
  <si>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</si>
  <si>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</si>
  <si>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</si>
  <si>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</si>
  <si>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</si>
  <si>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</si>
  <si>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</si>
  <si>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</si>
  <si>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</si>
  <si>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</si>
  <si>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</si>
  <si>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</si>
  <si>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</si>
  <si>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</si>
  <si>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</si>
  <si>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</si>
  <si>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</si>
  <si>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</si>
  <si>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</si>
  <si>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</si>
  <si>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</si>
  <si>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</si>
  <si>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</si>
  <si>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</si>
  <si>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</si>
  <si>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</si>
  <si>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</si>
  <si>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</si>
  <si>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</si>
  <si>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</si>
  <si>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</si>
  <si>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</si>
  <si>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</si>
  <si>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</si>
  <si>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</si>
  <si>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</si>
  <si>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</si>
  <si>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</si>
  <si>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</si>
  <si>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</si>
  <si>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</si>
  <si>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</si>
  <si>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</si>
  <si>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</si>
  <si>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</si>
  <si>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</si>
  <si>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</si>
  <si>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</si>
  <si>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</si>
  <si>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</si>
  <si>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</si>
  <si>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</si>
  <si>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</si>
  <si>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</si>
  <si>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</si>
  <si>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</si>
  <si>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</si>
  <si>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</si>
  <si>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</si>
  <si>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</si>
  <si>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</si>
  <si>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</si>
  <si>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</si>
  <si>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</si>
  <si>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</si>
  <si>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</si>
  <si>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</si>
  <si>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</si>
  <si>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</si>
  <si>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</si>
  <si>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</si>
  <si>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</si>
  <si>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</si>
  <si>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</si>
  <si>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</si>
  <si>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</si>
  <si>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</si>
  <si>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</si>
  <si>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</si>
  <si>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</si>
  <si>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</si>
  <si>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</si>
  <si>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</si>
  <si>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</si>
  <si>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</si>
  <si>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</si>
  <si>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</si>
  <si>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</si>
  <si>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</si>
  <si>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</si>
  <si>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</si>
  <si>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</si>
  <si>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</si>
  <si>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</si>
  <si>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</si>
  <si>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</si>
  <si>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</si>
  <si>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</si>
  <si>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</si>
  <si>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</si>
  <si>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</si>
  <si>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</si>
  <si>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</si>
  <si>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</si>
  <si>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</si>
  <si>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</si>
  <si>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</si>
  <si>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</si>
  <si>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</si>
  <si>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</si>
  <si>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</si>
  <si>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</si>
  <si>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</si>
  <si>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</si>
  <si>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</si>
  <si>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</si>
  <si>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</si>
  <si>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</si>
  <si>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</si>
  <si>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</si>
  <si>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</si>
  <si>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</si>
  <si>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</si>
  <si>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</si>
  <si>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</si>
  <si>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</si>
  <si>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</si>
  <si>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</si>
  <si>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</si>
  <si>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</si>
  <si>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</si>
  <si>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</si>
  <si>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</si>
  <si>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</si>
  <si>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</si>
  <si>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</si>
  <si>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</si>
  <si>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</si>
  <si>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</si>
  <si>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</si>
  <si>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</si>
  <si>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</si>
  <si>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</si>
  <si>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</si>
  <si>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</si>
  <si>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</si>
  <si>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</si>
  <si>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</si>
  <si>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</si>
  <si>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</si>
  <si>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</si>
  <si>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</si>
  <si>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</si>
  <si>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</si>
  <si>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</si>
  <si>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</si>
  <si>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</si>
  <si>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</si>
  <si>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</si>
  <si>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</si>
  <si>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</si>
  <si>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</si>
  <si>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</si>
  <si>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</si>
  <si>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</si>
  <si>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</si>
  <si>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</si>
  <si>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</si>
  <si>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</si>
  <si>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</si>
  <si>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</si>
  <si>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</si>
  <si>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</si>
  <si>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</si>
  <si>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</si>
  <si>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</si>
  <si>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</si>
  <si>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</si>
  <si>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</si>
  <si>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</si>
  <si>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</si>
  <si>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</si>
  <si>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</si>
  <si>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</si>
  <si>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</si>
  <si>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</si>
  <si>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</si>
  <si>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</si>
  <si>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</si>
  <si>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</si>
  <si>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</si>
  <si>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</si>
  <si>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</si>
  <si>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</si>
  <si>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</si>
  <si>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</si>
  <si>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</si>
  <si>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</si>
  <si>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</si>
  <si>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</si>
  <si>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</si>
  <si>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</si>
  <si>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</si>
  <si>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</si>
  <si>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</si>
  <si>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</si>
  <si>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</si>
  <si>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</si>
  <si>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</si>
  <si>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</si>
  <si>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</si>
  <si>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</si>
  <si>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</si>
  <si>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</si>
  <si>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</si>
  <si>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</si>
  <si>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</si>
  <si>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</si>
  <si>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</si>
  <si>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</si>
  <si>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</si>
  <si>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</si>
  <si>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</si>
  <si>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</si>
  <si>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</si>
  <si>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</si>
  <si>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</si>
  <si>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</si>
  <si>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</si>
  <si>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</si>
  <si>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</si>
  <si>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</si>
  <si>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</si>
  <si>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</si>
  <si>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</si>
  <si>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</si>
  <si>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</si>
  <si>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</si>
  <si>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</si>
  <si>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</si>
  <si>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</si>
  <si>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</si>
  <si>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</si>
  <si>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</si>
  <si>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</si>
  <si>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</si>
  <si>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</si>
  <si>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</si>
  <si>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</si>
  <si>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</si>
  <si>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</si>
  <si>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</si>
  <si>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</si>
  <si>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</si>
  <si>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</si>
  <si>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</si>
  <si>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</si>
  <si>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</si>
  <si>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</si>
  <si>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</si>
  <si>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</si>
  <si>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</si>
  <si>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</si>
  <si>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</si>
  <si>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</si>
  <si>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</si>
  <si>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</si>
  <si>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</si>
  <si>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</si>
  <si>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</si>
  <si>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</si>
  <si>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</si>
  <si>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</si>
  <si>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</si>
  <si>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</si>
  <si>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</si>
  <si>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</si>
  <si>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</si>
  <si>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</si>
  <si>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</si>
  <si>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</si>
  <si>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</si>
  <si>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</si>
  <si>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</si>
  <si>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</si>
  <si>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</si>
  <si>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</si>
  <si>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</si>
  <si>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</si>
  <si>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</si>
  <si>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</si>
  <si>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</si>
  <si>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</si>
  <si>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</si>
  <si>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</si>
  <si>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</si>
  <si>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</si>
  <si>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</si>
  <si>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</si>
  <si>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</si>
  <si>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</si>
  <si>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</si>
  <si>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</si>
  <si>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</si>
  <si>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</si>
  <si>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</si>
  <si>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</si>
  <si>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</si>
  <si>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</si>
  <si>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</si>
  <si>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</si>
  <si>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</si>
  <si>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</si>
  <si>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</si>
  <si>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</si>
  <si>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</si>
  <si>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</si>
  <si>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</si>
  <si>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</si>
  <si>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</si>
  <si>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</si>
  <si>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</si>
  <si>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</si>
  <si>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</si>
  <si>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</si>
  <si>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</si>
  <si>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</si>
  <si>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</si>
  <si>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</si>
  <si>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</si>
  <si>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</si>
  <si>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</si>
  <si>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</si>
  <si>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</si>
  <si>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</si>
  <si>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</si>
  <si>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</si>
  <si>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</si>
  <si>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</si>
  <si>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</si>
  <si>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</si>
  <si>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</si>
  <si>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</si>
  <si>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</si>
  <si>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</si>
  <si>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</si>
  <si>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</si>
  <si>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</si>
  <si>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</si>
  <si>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</si>
  <si>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</si>
  <si>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</si>
  <si>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</si>
  <si>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</si>
  <si>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</si>
  <si>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</si>
  <si>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</si>
  <si>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</si>
  <si>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</si>
  <si>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</si>
  <si>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</si>
  <si>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</si>
  <si>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</si>
  <si>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</si>
  <si>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</si>
  <si>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</si>
  <si>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</si>
  <si>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</si>
  <si>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</si>
  <si>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</si>
  <si>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</si>
  <si>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</si>
  <si>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</si>
  <si>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</si>
  <si>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</si>
  <si>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</si>
  <si>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</si>
  <si>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</si>
  <si>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</si>
  <si>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</si>
  <si>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</si>
  <si>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</si>
  <si>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</si>
  <si>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</si>
  <si>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</si>
  <si>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</si>
  <si>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</si>
  <si>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</si>
  <si>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</si>
  <si>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</si>
  <si>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</si>
  <si>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</si>
  <si>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</si>
  <si>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</si>
  <si>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</si>
  <si>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</si>
  <si>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</si>
  <si>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</si>
  <si>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</si>
  <si>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</si>
  <si>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</si>
  <si>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</si>
  <si>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</si>
  <si>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</si>
  <si>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</si>
  <si>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</si>
  <si>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</si>
  <si>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</si>
  <si>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</si>
  <si>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</si>
  <si>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</si>
  <si>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</si>
  <si>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</si>
  <si>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</si>
  <si>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</si>
  <si>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</si>
  <si>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</si>
  <si>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</si>
  <si>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</si>
  <si>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</si>
  <si>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</si>
  <si>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</si>
  <si>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</si>
  <si>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</si>
  <si>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</si>
  <si>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</si>
  <si>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</si>
  <si>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</si>
  <si>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</si>
  <si>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</si>
  <si>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</si>
  <si>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</si>
  <si>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</si>
  <si>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</si>
  <si>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</si>
  <si>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</si>
  <si>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</si>
  <si>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</si>
  <si>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</si>
  <si>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</si>
  <si>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</si>
  <si>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</si>
  <si>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</si>
  <si>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</si>
  <si>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</si>
  <si>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</si>
  <si>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</si>
  <si>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</si>
  <si>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</si>
  <si>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</si>
  <si>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</si>
  <si>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</si>
  <si>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</si>
  <si>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</si>
  <si>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</si>
  <si>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</si>
  <si>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</si>
  <si>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</si>
  <si>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</si>
  <si>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</si>
  <si>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</si>
  <si>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</si>
  <si>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</si>
  <si>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</si>
  <si>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</si>
  <si>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</si>
  <si>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</si>
  <si>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</si>
  <si>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</si>
  <si>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</si>
  <si>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</si>
  <si>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</si>
  <si>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</si>
  <si>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</si>
  <si>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</si>
  <si>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</si>
  <si>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</si>
  <si>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</si>
  <si>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</si>
  <si>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</si>
  <si>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</si>
  <si>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</si>
  <si>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</si>
  <si>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</si>
  <si>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</si>
  <si>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</si>
  <si>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</si>
  <si>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</si>
  <si>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</si>
  <si>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</si>
  <si>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</si>
  <si>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</si>
  <si>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</si>
  <si>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</si>
  <si>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</si>
  <si>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</si>
  <si>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</si>
  <si>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</si>
  <si>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</si>
  <si>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</si>
  <si>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</si>
  <si>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</si>
  <si>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</si>
  <si>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</si>
  <si>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</si>
  <si>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</si>
  <si>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</si>
  <si>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</si>
  <si>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</si>
  <si>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</si>
  <si>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</si>
  <si>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</si>
  <si>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</si>
  <si>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</si>
  <si>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</si>
  <si>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</si>
  <si>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</si>
  <si>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</si>
  <si>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</si>
  <si>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</si>
  <si>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</si>
  <si>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</si>
  <si>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</si>
  <si>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</si>
  <si>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</si>
  <si>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</si>
  <si>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</si>
  <si>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</si>
  <si>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</si>
  <si>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</si>
  <si>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</si>
  <si>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</si>
  <si>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</si>
  <si>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</si>
  <si>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</si>
  <si>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</si>
  <si>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</si>
  <si>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</si>
  <si>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</si>
  <si>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</si>
  <si>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</si>
  <si>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</si>
  <si>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</si>
  <si>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</si>
  <si>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</si>
  <si>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</si>
  <si>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</si>
  <si>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</si>
  <si>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</si>
  <si>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</si>
  <si>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</si>
  <si>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</si>
  <si>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</si>
  <si>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</si>
  <si>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</si>
  <si>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</si>
  <si>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</si>
  <si>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</si>
  <si>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</si>
  <si>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</si>
  <si>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</si>
  <si>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</si>
  <si>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</si>
  <si>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</si>
  <si>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</si>
  <si>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</si>
  <si>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</si>
  <si>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</si>
  <si>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</si>
  <si>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</si>
  <si>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</si>
  <si>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</si>
  <si>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</si>
  <si>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</si>
  <si>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</si>
  <si>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</si>
  <si>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</si>
  <si>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</si>
  <si>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</si>
  <si>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</si>
  <si>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</si>
  <si>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</si>
  <si>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</si>
  <si>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</si>
  <si>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</si>
  <si>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</si>
  <si>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</si>
  <si>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</si>
  <si>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</si>
  <si>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</si>
  <si>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</si>
  <si>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</si>
  <si>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</si>
  <si>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</si>
  <si>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</si>
  <si>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</si>
  <si>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</si>
  <si>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</si>
  <si>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</si>
  <si>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</si>
  <si>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</si>
  <si>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</si>
  <si>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</si>
  <si>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</si>
  <si>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</si>
  <si>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</si>
  <si>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</si>
  <si>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</si>
  <si>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</si>
  <si>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</si>
  <si>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</si>
  <si>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</si>
  <si>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</si>
  <si>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</si>
  <si>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</si>
  <si>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</si>
  <si>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</si>
  <si>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</si>
  <si>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</si>
  <si>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</si>
  <si>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</si>
  <si>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</si>
  <si>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</si>
  <si>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</si>
  <si>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</si>
  <si>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</si>
  <si>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</si>
  <si>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</si>
  <si>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</si>
  <si>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</si>
  <si>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</si>
  <si>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</si>
  <si>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</si>
  <si>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</si>
  <si>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</si>
  <si>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</si>
  <si>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</si>
  <si>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</si>
  <si>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</si>
  <si>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</si>
  <si>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</si>
  <si>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</si>
  <si>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</si>
  <si>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</si>
  <si>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</si>
  <si>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</si>
  <si>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</si>
  <si>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</si>
  <si>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</si>
  <si>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</si>
  <si>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</si>
  <si>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</si>
  <si>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</si>
  <si>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</si>
  <si>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</si>
  <si>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</si>
  <si>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</si>
  <si>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</si>
  <si>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</si>
  <si>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</si>
  <si>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</si>
  <si>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</si>
  <si>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</si>
  <si>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</si>
  <si>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</si>
  <si>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</si>
  <si>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</si>
  <si>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</si>
  <si>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</si>
  <si>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</si>
  <si>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</si>
  <si>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</si>
  <si>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</si>
  <si>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</si>
  <si>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</si>
  <si>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</si>
  <si>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</si>
  <si>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</si>
  <si>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</si>
  <si>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</si>
  <si>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</si>
  <si>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</si>
  <si>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</si>
  <si>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</si>
  <si>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</si>
  <si>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</si>
  <si>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</si>
  <si>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</si>
  <si>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</si>
  <si>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</si>
  <si>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</si>
  <si>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</si>
  <si>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</si>
  <si>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</si>
  <si>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</si>
  <si>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</si>
  <si>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</si>
  <si>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</si>
  <si>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</si>
  <si>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</si>
  <si>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</si>
  <si>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</si>
  <si>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</si>
  <si>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</si>
  <si>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</si>
  <si>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</si>
  <si>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</si>
  <si>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</si>
  <si>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</si>
  <si>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</si>
  <si>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</si>
  <si>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</si>
  <si>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</si>
  <si>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</si>
  <si>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</si>
  <si>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</si>
  <si>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</si>
  <si>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</si>
  <si>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</si>
  <si>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</si>
  <si>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</si>
  <si>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</si>
  <si>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</si>
  <si>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</si>
  <si>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</si>
  <si>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</si>
  <si>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</si>
  <si>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</si>
  <si>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</si>
  <si>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</si>
  <si>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</si>
  <si>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</si>
  <si>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</si>
  <si>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</si>
  <si>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</si>
  <si>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</si>
  <si>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</si>
  <si>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</si>
  <si>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</si>
  <si>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</si>
  <si>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</si>
  <si>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</si>
  <si>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</si>
  <si>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</si>
  <si>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</si>
  <si>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</si>
  <si>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</si>
  <si>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</si>
  <si>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</si>
  <si>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</si>
  <si>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</si>
  <si>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</si>
  <si>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</si>
  <si>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</si>
  <si>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</si>
  <si>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</si>
  <si>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</si>
  <si>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</si>
  <si>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</si>
  <si>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</si>
  <si>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</si>
  <si>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</si>
  <si>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</si>
  <si>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</si>
  <si>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</si>
  <si>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</si>
  <si>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</si>
  <si>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</si>
  <si>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</si>
  <si>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</si>
  <si>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</si>
  <si>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</si>
  <si>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</si>
  <si>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</si>
  <si>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</si>
  <si>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</si>
  <si>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</si>
  <si>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</si>
  <si>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</si>
  <si>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</si>
  <si>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</si>
  <si>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</si>
  <si>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</si>
  <si>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</si>
  <si>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</si>
  <si>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</si>
  <si>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</si>
  <si>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</si>
  <si>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</si>
  <si>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</si>
  <si>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</si>
  <si>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</si>
  <si>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</si>
  <si>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</si>
  <si>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</si>
  <si>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</si>
  <si>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</si>
  <si>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</si>
  <si>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</si>
  <si>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</si>
  <si>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</si>
  <si>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</si>
  <si>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</si>
  <si>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</si>
  <si>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</si>
  <si>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</si>
  <si>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</si>
  <si>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</si>
  <si>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</si>
  <si>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</si>
  <si>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</si>
  <si>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</si>
  <si>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</si>
  <si>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</si>
  <si>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</si>
  <si>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</si>
  <si>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</si>
  <si>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</si>
  <si>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</si>
  <si>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</si>
  <si>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</si>
  <si>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</si>
  <si>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</si>
  <si>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</si>
  <si>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</si>
  <si>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</si>
  <si>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</si>
  <si>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</si>
  <si>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</si>
  <si>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</si>
  <si>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</si>
  <si>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</si>
  <si>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</si>
  <si>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</si>
  <si>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</si>
  <si>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</si>
  <si>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</si>
  <si>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</si>
  <si>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</si>
  <si>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</si>
  <si>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</si>
  <si>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</si>
  <si>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</si>
  <si>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</si>
  <si>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</si>
  <si>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</si>
  <si>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</si>
  <si>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</si>
  <si>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</si>
  <si>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</si>
  <si>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</si>
  <si>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</si>
  <si>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</si>
  <si>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</si>
  <si>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</si>
  <si>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</si>
  <si>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</si>
  <si>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</si>
  <si>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</si>
  <si>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</si>
  <si>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</si>
  <si>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</si>
  <si>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</si>
  <si>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</si>
  <si>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</si>
  <si>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</si>
  <si>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</si>
  <si>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</si>
  <si>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</si>
  <si>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</si>
  <si>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</si>
  <si>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</si>
  <si>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</si>
  <si>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</si>
  <si>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</si>
  <si>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</si>
  <si>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</si>
  <si>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</si>
  <si>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</si>
  <si>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</si>
  <si>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</si>
  <si>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</si>
  <si>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</si>
  <si>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</si>
  <si>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</si>
  <si>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</si>
  <si>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</si>
  <si>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</si>
  <si>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</si>
  <si>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</si>
  <si>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</si>
  <si>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</si>
  <si>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</si>
  <si>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</si>
  <si>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</si>
  <si>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</si>
  <si>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</si>
  <si>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</si>
  <si>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</si>
  <si>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</si>
  <si>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</si>
  <si>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</si>
  <si>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</si>
  <si>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</si>
  <si>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</si>
  <si>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</si>
  <si>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</si>
  <si>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</si>
  <si>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</si>
  <si>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</si>
  <si>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</si>
  <si>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</si>
  <si>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</si>
  <si>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</si>
  <si>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</si>
  <si>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</si>
  <si>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</si>
  <si>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</si>
  <si>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</si>
  <si>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</si>
  <si>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</si>
  <si>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</si>
  <si>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</si>
  <si>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</si>
  <si>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</si>
  <si>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</si>
  <si>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</si>
  <si>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</si>
  <si>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</si>
  <si>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</si>
  <si>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</si>
  <si>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</si>
  <si>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</si>
  <si>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</si>
  <si>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</si>
  <si>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</si>
  <si>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</si>
  <si>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</si>
  <si>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</si>
  <si>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</si>
  <si>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</si>
  <si>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</si>
  <si>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</si>
  <si>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</si>
  <si>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</si>
  <si>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</si>
  <si>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</si>
  <si>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</si>
  <si>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</si>
  <si>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</si>
  <si>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</si>
  <si>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</si>
  <si>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</si>
  <si>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</si>
  <si>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</si>
  <si>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</si>
  <si>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</si>
  <si>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</si>
  <si>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</si>
  <si>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</si>
  <si>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</si>
  <si>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</si>
  <si>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</si>
  <si>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</si>
  <si>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</si>
  <si>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</si>
  <si>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</si>
  <si>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</si>
  <si>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</si>
  <si>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</si>
  <si>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</si>
  <si>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</si>
  <si>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</si>
  <si>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</si>
  <si>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</si>
  <si>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</si>
  <si>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</si>
  <si>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</si>
  <si>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</si>
  <si>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</si>
  <si>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</si>
  <si>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</si>
  <si>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</si>
  <si>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</si>
  <si>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</si>
  <si>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</si>
  <si>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</si>
  <si>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</si>
  <si>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</si>
  <si>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</si>
  <si>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</si>
  <si>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</si>
  <si>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</si>
  <si>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</si>
  <si>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</si>
  <si>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</si>
  <si>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</si>
  <si>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</si>
  <si>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</si>
  <si>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</si>
  <si>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</si>
  <si>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</si>
  <si>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</si>
  <si>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</si>
  <si>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</si>
  <si>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</si>
  <si>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</si>
  <si>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</si>
  <si>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</si>
  <si>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</si>
  <si>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</si>
  <si>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</si>
  <si>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</si>
  <si>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</si>
  <si>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</si>
  <si>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</si>
  <si>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</si>
  <si>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</si>
  <si>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</si>
  <si>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</si>
  <si>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</si>
  <si>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</si>
  <si>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</si>
  <si>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</si>
  <si>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</si>
  <si>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</si>
  <si>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</si>
  <si>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</si>
  <si>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</si>
  <si>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</si>
  <si>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</si>
  <si>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</si>
  <si>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</si>
  <si>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</si>
  <si>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</si>
  <si>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</si>
  <si>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</si>
  <si>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</si>
  <si>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</si>
  <si>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</si>
  <si>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</si>
  <si>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</si>
  <si>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</si>
  <si>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</si>
  <si>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</si>
  <si>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</si>
  <si>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</si>
  <si>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</si>
  <si>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</si>
  <si>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</si>
  <si>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</si>
  <si>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</si>
  <si>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</si>
  <si>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</si>
  <si>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</si>
  <si>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</si>
  <si>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</si>
  <si>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</si>
  <si>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</si>
  <si>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</si>
  <si>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</si>
  <si>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</si>
  <si>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</si>
  <si>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</si>
  <si>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</si>
  <si>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</si>
  <si>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</si>
  <si>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</si>
  <si>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</si>
  <si>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</si>
  <si>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</si>
  <si>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</si>
  <si>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</si>
  <si>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</si>
  <si>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</si>
  <si>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</si>
  <si>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</si>
  <si>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</si>
  <si>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</si>
  <si>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</si>
  <si>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</si>
  <si>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</si>
  <si>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</si>
  <si>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</si>
  <si>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</si>
  <si>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</si>
  <si>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</si>
  <si>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</si>
  <si>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</si>
  <si>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</si>
  <si>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</si>
  <si>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</si>
  <si>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</si>
  <si>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</si>
  <si>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</si>
  <si>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</si>
  <si>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</si>
  <si>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</si>
  <si>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</si>
  <si>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</si>
  <si>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</si>
  <si>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</si>
  <si>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</si>
  <si>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</si>
  <si>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</si>
  <si>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</si>
  <si>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</si>
  <si>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</si>
  <si>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</si>
  <si>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</si>
  <si>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</si>
  <si>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</si>
  <si>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</si>
  <si>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</si>
  <si>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</si>
  <si>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</si>
  <si>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</si>
  <si>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</si>
  <si>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</si>
  <si>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</si>
  <si>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</si>
  <si>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</si>
  <si>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</si>
  <si>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</si>
  <si>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</si>
  <si>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</si>
  <si>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</si>
  <si>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</si>
  <si>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</si>
  <si>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</si>
  <si>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</si>
  <si>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</si>
  <si>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</si>
  <si>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</si>
  <si>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</si>
  <si>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</si>
  <si>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</si>
  <si>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</si>
  <si>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</si>
  <si>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</si>
  <si>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</si>
  <si>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</si>
  <si>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</si>
  <si>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</si>
  <si>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</si>
  <si>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</si>
  <si>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</si>
  <si>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</si>
  <si>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</si>
  <si>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</si>
  <si>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</si>
  <si>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</si>
  <si>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</si>
  <si>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</si>
  <si>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</si>
  <si>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</si>
  <si>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</si>
  <si>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</si>
  <si>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</si>
  <si>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</si>
  <si>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</si>
  <si>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</si>
  <si>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</si>
  <si>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</si>
  <si>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</si>
  <si>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</si>
  <si>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</si>
  <si>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</si>
  <si>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</si>
  <si>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</si>
  <si>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</si>
  <si>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</si>
  <si>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</si>
  <si>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</si>
  <si>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</si>
  <si>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</si>
  <si>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</si>
  <si>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</si>
  <si>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</si>
  <si>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</si>
  <si>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</si>
  <si>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</si>
  <si>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</si>
  <si>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</si>
  <si>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</si>
  <si>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</si>
  <si>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</si>
  <si>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</si>
  <si>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</si>
  <si>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</si>
  <si>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</si>
  <si>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</si>
  <si>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</si>
  <si>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</si>
  <si>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</si>
  <si>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</si>
  <si>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</si>
  <si>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</si>
  <si>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</si>
  <si>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</si>
  <si>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</si>
  <si>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</si>
  <si>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</si>
  <si>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</si>
  <si>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</si>
  <si>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</si>
  <si>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</si>
  <si>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</si>
  <si>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</si>
  <si>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</si>
  <si>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</si>
  <si>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</si>
  <si>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</si>
  <si>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</si>
  <si>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</si>
  <si>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</si>
  <si>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</si>
  <si>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</si>
  <si>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</si>
  <si>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</si>
  <si>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</si>
  <si>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</si>
  <si>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</si>
  <si>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</si>
  <si>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</si>
  <si>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</si>
  <si>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</si>
  <si>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</si>
  <si>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</si>
  <si>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</si>
  <si>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</si>
  <si>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</si>
  <si>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</si>
  <si>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</si>
  <si>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</si>
  <si>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</si>
  <si>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</si>
  <si>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</si>
  <si>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</si>
  <si>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</si>
  <si>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</si>
  <si>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</si>
  <si>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</si>
  <si>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</si>
  <si>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</si>
  <si>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</si>
  <si>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</si>
  <si>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</si>
  <si>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</si>
  <si>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</si>
  <si>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</si>
  <si>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</si>
  <si>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</si>
  <si>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</si>
  <si>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</si>
  <si>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</si>
  <si>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</si>
  <si>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</si>
  <si>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</si>
  <si>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</si>
  <si>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</si>
  <si>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</si>
  <si>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</si>
  <si>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</si>
  <si>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</si>
  <si>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</si>
  <si>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</si>
  <si>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</si>
  <si>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</si>
  <si>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</si>
  <si>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</si>
  <si>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</si>
  <si>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</si>
  <si>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</si>
  <si>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</si>
  <si>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</si>
  <si>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</si>
  <si>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</si>
  <si>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</si>
  <si>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</si>
  <si>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</si>
  <si>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</si>
  <si>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</si>
  <si>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</si>
  <si>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</si>
  <si>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</si>
  <si>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</si>
  <si>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</si>
  <si>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</si>
  <si>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</si>
  <si>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</si>
  <si>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</si>
  <si>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</si>
  <si>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</si>
  <si>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</si>
  <si>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</si>
  <si>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</si>
  <si>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</si>
  <si>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</si>
  <si>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</si>
  <si>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</si>
  <si>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</si>
  <si>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</si>
  <si>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</si>
  <si>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</si>
  <si>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</si>
  <si>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</si>
  <si>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</si>
  <si>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</si>
  <si>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</si>
  <si>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</si>
  <si>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</si>
  <si>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</si>
  <si>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</si>
  <si>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</si>
  <si>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</si>
  <si>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</si>
  <si>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</si>
  <si>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</si>
  <si>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</si>
  <si>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</si>
  <si>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</si>
  <si>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</si>
  <si>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</si>
  <si>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</si>
  <si>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</si>
  <si>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</si>
  <si>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</si>
  <si>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</si>
  <si>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</si>
  <si>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</si>
  <si>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</si>
  <si>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</si>
  <si>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</si>
  <si>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</si>
  <si>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</si>
  <si>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</si>
  <si>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</si>
  <si>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</si>
  <si>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</si>
  <si>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</si>
  <si>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</si>
  <si>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</si>
  <si>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</si>
  <si>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</si>
  <si>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</si>
  <si>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</si>
  <si>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</si>
  <si>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</si>
  <si>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</si>
  <si>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</si>
  <si>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</si>
  <si>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</si>
  <si>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</si>
  <si>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</si>
  <si>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</si>
  <si>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</si>
  <si>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</si>
  <si>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</si>
  <si>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</si>
  <si>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</si>
  <si>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</si>
  <si>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</si>
  <si>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</si>
  <si>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</si>
  <si>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</si>
  <si>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</si>
  <si>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</si>
  <si>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</si>
  <si>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</si>
  <si>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</si>
  <si>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</si>
  <si>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</si>
  <si>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</si>
  <si>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</si>
  <si>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</si>
  <si>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</si>
  <si>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</si>
  <si>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</si>
  <si>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</si>
  <si>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</si>
  <si>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</si>
  <si>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</si>
  <si>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</si>
  <si>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</si>
  <si>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</si>
  <si>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</si>
  <si>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</si>
  <si>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</si>
  <si>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</si>
  <si>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</si>
  <si>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</si>
  <si>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</si>
  <si>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</si>
  <si>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</si>
  <si>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</si>
  <si>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</si>
  <si>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</si>
  <si>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</si>
  <si>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</si>
  <si>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</si>
  <si>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</si>
  <si>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</si>
  <si>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</si>
  <si>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</si>
  <si>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</si>
  <si>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</si>
  <si>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</si>
  <si>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</si>
  <si>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</si>
  <si>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</si>
  <si>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</si>
  <si>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</si>
  <si>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</si>
  <si>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</si>
  <si>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</si>
  <si>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</si>
  <si>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</si>
  <si>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</si>
  <si>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</si>
  <si>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</si>
  <si>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</si>
  <si>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</si>
  <si>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</si>
  <si>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</si>
  <si>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</si>
  <si>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</si>
  <si>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</si>
  <si>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</si>
  <si>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</si>
  <si>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</si>
  <si>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</si>
  <si>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</si>
  <si>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</si>
  <si>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</si>
  <si>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</si>
  <si>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</si>
  <si>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</si>
  <si>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</si>
  <si>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</si>
  <si>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</si>
  <si>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</si>
  <si>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</si>
  <si>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</si>
  <si>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</si>
  <si>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</si>
  <si>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</si>
  <si>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</si>
  <si>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</si>
  <si>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</si>
  <si>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</si>
  <si>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</si>
  <si>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</si>
  <si>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</si>
  <si>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</si>
  <si>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</si>
  <si>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</si>
  <si>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</si>
  <si>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</si>
  <si>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</si>
  <si>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</si>
  <si>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</si>
  <si>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</si>
  <si>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</si>
  <si>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</si>
  <si>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</si>
  <si>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</si>
  <si>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</si>
  <si>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</si>
  <si>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</si>
  <si>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</si>
  <si>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</si>
  <si>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</si>
  <si>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</si>
  <si>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</si>
  <si>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</si>
  <si>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</si>
  <si>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</si>
  <si>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</si>
  <si>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</si>
  <si>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</si>
  <si>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</si>
  <si>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</si>
  <si>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</si>
  <si>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</si>
  <si>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</si>
  <si>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</si>
  <si>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</si>
  <si>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</si>
  <si>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</si>
  <si>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</si>
  <si>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</si>
  <si>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</si>
  <si>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</si>
  <si>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</si>
  <si>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</si>
  <si>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</si>
  <si>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</si>
  <si>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</si>
  <si>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</si>
  <si>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</si>
  <si>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</si>
  <si>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</si>
  <si>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</si>
  <si>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</si>
  <si>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</si>
  <si>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</si>
  <si>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</si>
  <si>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</si>
  <si>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</si>
  <si>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</si>
  <si>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</si>
  <si>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</si>
  <si>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</si>
  <si>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</si>
  <si>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</si>
  <si>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</si>
  <si>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</si>
  <si>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</si>
  <si>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</si>
  <si>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</si>
  <si>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</si>
  <si>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</si>
  <si>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</si>
  <si>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</si>
  <si>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</si>
  <si>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</si>
  <si>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</si>
  <si>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</si>
  <si>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</si>
  <si>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</si>
  <si>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</si>
  <si>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</si>
  <si>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</si>
  <si>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</si>
  <si>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</si>
  <si>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</si>
  <si>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</si>
  <si>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</si>
  <si>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</si>
  <si>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</si>
  <si>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</si>
  <si>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</si>
  <si>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</si>
  <si>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</si>
  <si>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</si>
  <si>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</si>
  <si>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</si>
  <si>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</si>
  <si>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</si>
  <si>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</si>
  <si>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</si>
  <si>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</si>
  <si>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</si>
  <si>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</si>
  <si>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</si>
  <si>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</si>
  <si>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</si>
  <si>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</si>
  <si>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</si>
  <si>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</si>
  <si>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</si>
  <si>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</si>
  <si>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</si>
  <si>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</si>
  <si>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</si>
  <si>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</si>
  <si>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</si>
  <si>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</si>
  <si>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</si>
  <si>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</si>
  <si>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</si>
  <si>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</si>
  <si>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</si>
  <si>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</si>
  <si>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</si>
  <si>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</si>
  <si>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</si>
  <si>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</si>
  <si>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</si>
  <si>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</si>
  <si>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</si>
  <si>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</si>
  <si>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</si>
  <si>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</si>
  <si>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</si>
  <si>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</si>
  <si>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</si>
  <si>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</si>
  <si>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</si>
  <si>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</si>
  <si>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</si>
  <si>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</si>
  <si>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</si>
  <si>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</si>
  <si>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</si>
  <si>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</si>
  <si>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</si>
  <si>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</si>
  <si>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</si>
  <si>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</si>
  <si>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</si>
  <si>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</si>
  <si>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</si>
  <si>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</si>
  <si>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</si>
  <si>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</si>
  <si>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</si>
  <si>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</si>
  <si>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</si>
  <si>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</si>
  <si>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</si>
  <si>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</si>
  <si>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</si>
  <si>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</si>
  <si>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</si>
  <si>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</si>
  <si>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</si>
  <si>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</si>
  <si>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</si>
  <si>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</si>
  <si>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</si>
  <si>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</si>
  <si>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</si>
  <si>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</si>
  <si>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</si>
  <si>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</si>
  <si>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</si>
  <si>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</si>
  <si>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</si>
  <si>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</si>
  <si>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</si>
  <si>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</si>
  <si>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</si>
  <si>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</si>
  <si>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</si>
  <si>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</si>
  <si>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</si>
  <si>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</si>
  <si>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</si>
  <si>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</si>
  <si>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</si>
  <si>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</si>
  <si>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</si>
  <si>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</si>
  <si>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</si>
  <si>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</si>
  <si>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</si>
  <si>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</si>
  <si>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</si>
  <si>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</si>
  <si>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</si>
  <si>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</si>
  <si>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</si>
  <si>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</si>
  <si>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</si>
  <si>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</si>
  <si>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</si>
  <si>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</si>
  <si>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</si>
  <si>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</si>
  <si>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</si>
  <si>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</si>
  <si>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</si>
  <si>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</si>
  <si>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</si>
  <si>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</si>
  <si>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</si>
  <si>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</si>
  <si>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</si>
  <si>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</si>
  <si>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</si>
  <si>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</si>
  <si>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</si>
  <si>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</si>
  <si>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</si>
  <si>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</si>
  <si>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</si>
  <si>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</si>
  <si>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</si>
  <si>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</si>
  <si>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</si>
  <si>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</si>
  <si>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</si>
  <si>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</si>
  <si>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</si>
  <si>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</si>
  <si>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</si>
  <si>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</si>
  <si>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</si>
  <si>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</si>
  <si>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</si>
  <si>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</si>
  <si>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</si>
  <si>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</si>
  <si>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</si>
  <si>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</si>
  <si>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</si>
  <si>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</si>
  <si>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</si>
  <si>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</si>
  <si>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</si>
  <si>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</si>
  <si>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</si>
  <si>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</si>
  <si>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</si>
  <si>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</si>
  <si>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</si>
  <si>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</si>
  <si>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</si>
  <si>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</si>
  <si>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</si>
  <si>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</si>
  <si>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</si>
  <si>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</si>
  <si>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</si>
  <si>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</si>
  <si>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</si>
  <si>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</si>
  <si>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</si>
  <si>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</si>
  <si>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</si>
  <si>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</si>
  <si>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</si>
  <si>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</si>
  <si>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</si>
  <si>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</si>
  <si>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</si>
  <si>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</si>
  <si>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</si>
  <si>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</si>
  <si>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</si>
  <si>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</si>
  <si>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</si>
  <si>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</si>
  <si>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</si>
  <si>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</si>
  <si>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</si>
  <si>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</si>
  <si>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</si>
  <si>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</si>
  <si>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</si>
  <si>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</si>
  <si>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</si>
  <si>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</si>
  <si>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</si>
  <si>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</si>
  <si>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</si>
  <si>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</si>
  <si>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</si>
  <si>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</si>
  <si>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</si>
  <si>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</si>
  <si>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</si>
  <si>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</si>
  <si>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</si>
  <si>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</si>
  <si>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</si>
  <si>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</si>
  <si>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</si>
  <si>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</si>
  <si>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</si>
  <si>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</si>
  <si>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</si>
  <si>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</si>
  <si>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</si>
  <si>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</si>
  <si>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</si>
  <si>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</si>
  <si>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</si>
  <si>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</si>
  <si>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</si>
  <si>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</si>
  <si>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</si>
  <si>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</si>
  <si>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</si>
  <si>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</si>
  <si>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</si>
  <si>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</si>
  <si>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</si>
  <si>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</si>
  <si>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</si>
  <si>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</si>
  <si>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</si>
  <si>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</si>
  <si>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</si>
  <si>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</si>
  <si>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</si>
  <si>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</si>
  <si>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</si>
  <si>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</si>
  <si>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</si>
  <si>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</si>
  <si>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</si>
  <si>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</si>
  <si>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</si>
  <si>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</si>
  <si>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</si>
  <si>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</si>
  <si>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</si>
  <si>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</si>
  <si>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</si>
  <si>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</si>
  <si>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</si>
  <si>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</si>
  <si>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</si>
  <si>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</si>
  <si>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</si>
  <si>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</si>
  <si>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</si>
  <si>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</si>
  <si>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</si>
  <si>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</si>
  <si>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</si>
  <si>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</si>
  <si>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</si>
  <si>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</si>
  <si>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</si>
  <si>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</si>
  <si>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</si>
  <si>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</si>
  <si>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</si>
  <si>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</si>
  <si>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</si>
  <si>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</si>
  <si>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</si>
  <si>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</si>
  <si>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</si>
  <si>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</si>
  <si>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</si>
  <si>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</si>
  <si>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</si>
  <si>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</si>
  <si>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</si>
  <si>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</si>
  <si>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</si>
  <si>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</si>
  <si>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</si>
  <si>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</si>
  <si>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</si>
  <si>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</si>
  <si>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</si>
  <si>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</si>
  <si>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</si>
  <si>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</si>
  <si>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</si>
  <si>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</si>
  <si>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</si>
  <si>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</si>
  <si>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</si>
  <si>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</si>
  <si>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</si>
  <si>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</si>
  <si>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</si>
  <si>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</si>
  <si>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</si>
  <si>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</si>
  <si>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</si>
  <si>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</si>
  <si>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</si>
  <si>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</si>
  <si>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</si>
  <si>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</si>
  <si>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</si>
  <si>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</si>
  <si>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</si>
  <si>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</si>
  <si>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</si>
  <si>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</si>
  <si>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</si>
  <si>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</si>
  <si>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</si>
  <si>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</si>
  <si>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</si>
  <si>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</si>
  <si>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</si>
  <si>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</si>
  <si>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</si>
  <si>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</si>
  <si>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</si>
  <si>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</si>
  <si>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</si>
  <si>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</si>
  <si>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</si>
  <si>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</si>
  <si>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</si>
  <si>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</si>
  <si>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</si>
  <si>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</si>
  <si>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</si>
  <si>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</si>
  <si>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</si>
  <si>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</si>
  <si>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</si>
  <si>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</si>
  <si>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</si>
  <si>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</si>
  <si>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</si>
  <si>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</si>
  <si>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</si>
  <si>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</si>
  <si>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</si>
  <si>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</si>
  <si>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</si>
  <si>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</si>
  <si>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</si>
  <si>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</si>
  <si>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</si>
  <si>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</si>
  <si>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</si>
  <si>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</si>
  <si>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</si>
  <si>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</si>
  <si>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</si>
  <si>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</si>
  <si>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</si>
  <si>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</si>
  <si>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</si>
  <si>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</si>
  <si>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</si>
  <si>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</si>
  <si>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</si>
  <si>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</si>
  <si>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</si>
  <si>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</si>
  <si>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</si>
  <si>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</si>
  <si>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</si>
  <si>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</si>
  <si>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</si>
  <si>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</si>
  <si>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</si>
  <si>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</si>
  <si>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</si>
  <si>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</si>
  <si>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</si>
  <si>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</si>
  <si>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</si>
  <si>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</si>
  <si>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</si>
  <si>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</si>
  <si>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</si>
  <si>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</si>
  <si>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</si>
  <si>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</si>
  <si>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</si>
  <si>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</si>
  <si>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</si>
  <si>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</si>
  <si>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</si>
  <si>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</si>
  <si>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</si>
  <si>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</si>
  <si>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</si>
  <si>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</si>
  <si>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</si>
  <si>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</si>
  <si>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</si>
  <si>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</si>
  <si>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</si>
  <si>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</si>
  <si>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</si>
  <si>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</si>
  <si>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</si>
  <si>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</si>
  <si>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</si>
  <si>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</si>
  <si>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</si>
  <si>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</si>
  <si>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</si>
  <si>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</si>
  <si>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</si>
  <si>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</si>
  <si>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</si>
  <si>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</si>
  <si>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</si>
  <si>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</si>
  <si>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</si>
  <si>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</si>
  <si>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</si>
  <si>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</si>
  <si>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</si>
  <si>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</si>
  <si>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</si>
  <si>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</si>
  <si>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</si>
  <si>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</si>
  <si>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</si>
  <si>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</si>
  <si>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</si>
  <si>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</si>
  <si>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</si>
  <si>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</si>
  <si>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</si>
  <si>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</si>
  <si>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</si>
  <si>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</si>
  <si>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</si>
  <si>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</si>
  <si>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</si>
  <si>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</si>
  <si>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</si>
  <si>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</si>
  <si>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</si>
  <si>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</si>
  <si>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</si>
  <si>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</si>
  <si>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</si>
  <si>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</si>
  <si>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</si>
  <si>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</si>
  <si>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</si>
  <si>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</si>
  <si>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</si>
  <si>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</si>
  <si>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</si>
  <si>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</si>
  <si>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</si>
  <si>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</si>
  <si>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</si>
  <si>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</si>
  <si>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</si>
  <si>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</si>
  <si>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</si>
  <si>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</si>
  <si>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</si>
  <si>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</si>
  <si>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</si>
  <si>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</si>
  <si>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</si>
  <si>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</si>
  <si>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</si>
  <si>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</si>
  <si>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</si>
  <si>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</si>
  <si>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</si>
  <si>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</si>
  <si>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</si>
  <si>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</si>
  <si>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</si>
  <si>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</si>
  <si>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</si>
  <si>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</si>
  <si>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</si>
  <si>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</si>
  <si>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</si>
  <si>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</si>
  <si>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</si>
  <si>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</si>
  <si>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</si>
  <si>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</si>
  <si>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</si>
  <si>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</si>
  <si>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</si>
  <si>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</si>
  <si>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</si>
  <si>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</si>
  <si>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</si>
  <si>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</si>
  <si>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</si>
  <si>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</si>
  <si>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</si>
  <si>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</si>
  <si>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</si>
  <si>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</si>
  <si>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</si>
  <si>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</si>
  <si>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</si>
  <si>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</si>
  <si>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</si>
  <si>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</si>
  <si>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</si>
  <si>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</si>
  <si>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</si>
  <si>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</si>
  <si>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</si>
  <si>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</si>
  <si>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</si>
  <si>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</si>
  <si>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</si>
  <si>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</si>
  <si>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</si>
  <si>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</si>
  <si>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</si>
  <si>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</si>
  <si>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</si>
  <si>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</si>
  <si>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</si>
  <si>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</si>
  <si>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</si>
  <si>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</si>
  <si>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</si>
  <si>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</si>
  <si>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</si>
  <si>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</si>
  <si>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</si>
  <si>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</si>
  <si>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</si>
  <si>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</si>
  <si>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</si>
  <si>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</si>
  <si>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</si>
  <si>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</si>
  <si>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</si>
  <si>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</si>
  <si>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</si>
  <si>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</si>
  <si>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</si>
  <si>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</si>
  <si>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</si>
  <si>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</si>
  <si>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</si>
  <si>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</si>
  <si>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</si>
  <si>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</si>
  <si>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</si>
  <si>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</si>
  <si>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</si>
  <si>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</si>
  <si>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</si>
  <si>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</si>
  <si>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</si>
  <si>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</si>
  <si>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</si>
  <si>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</si>
  <si>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</si>
  <si>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</si>
  <si>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</si>
  <si>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</si>
  <si>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</si>
  <si>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</si>
  <si>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</si>
  <si>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</si>
  <si>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</si>
  <si>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</si>
  <si>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</si>
  <si>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</si>
  <si>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</si>
  <si>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</si>
  <si>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</si>
  <si>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</si>
  <si>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</si>
  <si>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</si>
  <si>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</si>
  <si>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</si>
  <si>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</si>
  <si>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</si>
  <si>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</si>
  <si>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</si>
  <si>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</si>
  <si>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</si>
  <si>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</si>
  <si>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</si>
  <si>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</si>
  <si>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</si>
  <si>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</si>
  <si>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</si>
  <si>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</si>
  <si>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</si>
  <si>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</si>
  <si>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</si>
  <si>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</si>
  <si>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</si>
  <si>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</si>
  <si>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</si>
  <si>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</si>
  <si>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</si>
  <si>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</si>
  <si>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</si>
  <si>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</si>
  <si>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</si>
  <si>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</si>
  <si>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</si>
  <si>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</si>
  <si>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</si>
  <si>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</si>
  <si>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</si>
  <si>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</si>
  <si>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</si>
  <si>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</si>
  <si>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</si>
  <si>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</si>
  <si>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</si>
  <si>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</si>
  <si>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</si>
  <si>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</si>
  <si>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</si>
  <si>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</si>
  <si>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</si>
  <si>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</si>
  <si>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</si>
  <si>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</si>
  <si>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</si>
  <si>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</si>
  <si>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</si>
  <si>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</si>
  <si>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</si>
  <si>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</si>
  <si>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</si>
  <si>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</si>
  <si>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</si>
  <si>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</si>
  <si>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</si>
  <si>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</si>
  <si>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</si>
  <si>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</si>
  <si>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</si>
  <si>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</si>
  <si>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</si>
  <si>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</si>
  <si>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</si>
  <si>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</si>
  <si>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</si>
  <si>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</si>
  <si>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</si>
  <si>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</si>
  <si>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</si>
  <si>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</si>
  <si>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</si>
  <si>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</si>
  <si>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</si>
  <si>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</si>
  <si>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</si>
  <si>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</si>
  <si>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</si>
  <si>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</si>
  <si>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</si>
  <si>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</si>
  <si>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</si>
  <si>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</si>
  <si>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</si>
  <si>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</si>
  <si>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</si>
  <si>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</si>
  <si>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</si>
  <si>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</si>
  <si>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</si>
  <si>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</si>
  <si>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</si>
  <si>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</si>
  <si>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</si>
  <si>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</si>
  <si>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</si>
  <si>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</si>
  <si>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</si>
  <si>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</si>
  <si>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</si>
  <si>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</si>
  <si>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</si>
  <si>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</si>
  <si>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</si>
  <si>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</si>
  <si>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</si>
  <si>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</si>
  <si>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</si>
  <si>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</si>
  <si>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</si>
  <si>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</si>
  <si>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</si>
  <si>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</si>
  <si>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</si>
  <si>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</si>
  <si>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</si>
  <si>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</si>
  <si>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</si>
  <si>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</si>
  <si>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</si>
  <si>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</si>
  <si>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</si>
  <si>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</si>
  <si>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</si>
  <si>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</si>
  <si>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</si>
  <si>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</si>
  <si>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</si>
  <si>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</si>
  <si>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</si>
  <si>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</si>
  <si>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</si>
  <si>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</si>
  <si>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</si>
  <si>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</si>
  <si>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</si>
  <si>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</si>
  <si>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</si>
  <si>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</si>
  <si>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</si>
  <si>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</si>
  <si>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</si>
  <si>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</si>
  <si>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</si>
  <si>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</si>
  <si>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</si>
  <si>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</si>
  <si>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</si>
  <si>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</si>
  <si>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</si>
  <si>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</si>
  <si>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</si>
  <si>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</si>
  <si>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</si>
  <si>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</si>
  <si>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</si>
  <si>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</si>
  <si>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</si>
  <si>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</si>
  <si>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</si>
  <si>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</si>
  <si>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</si>
  <si>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</si>
  <si>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</si>
  <si>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</si>
  <si>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</si>
  <si>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</si>
  <si>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</si>
  <si>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</si>
  <si>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</si>
  <si>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</si>
  <si>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</si>
  <si>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</si>
  <si>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</si>
  <si>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</si>
  <si>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</si>
  <si>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</si>
  <si>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</si>
  <si>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</si>
  <si>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</si>
  <si>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</si>
  <si>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</si>
  <si>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</si>
  <si>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</si>
  <si>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</si>
  <si>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</si>
  <si>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</si>
  <si>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</si>
  <si>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</si>
  <si>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</si>
  <si>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</si>
  <si>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</si>
  <si>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</si>
  <si>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</si>
  <si>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</si>
  <si>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</si>
  <si>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</si>
  <si>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</si>
  <si>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</si>
  <si>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</si>
  <si>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</si>
  <si>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</si>
  <si>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</si>
  <si>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</si>
  <si>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</si>
  <si>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</si>
  <si>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</si>
  <si>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</si>
  <si>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</si>
  <si>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</si>
  <si>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</si>
  <si>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</si>
  <si>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</si>
  <si>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</si>
  <si>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</si>
  <si>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</si>
  <si>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</si>
  <si>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</si>
  <si>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</si>
  <si>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</si>
  <si>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</si>
  <si>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</si>
  <si>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</si>
  <si>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</si>
  <si>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</si>
  <si>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</si>
  <si>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</si>
  <si>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</si>
  <si>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</si>
  <si>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</si>
  <si>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</si>
  <si>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</si>
  <si>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</si>
  <si>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</si>
  <si>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</si>
  <si>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</si>
  <si>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</si>
  <si>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</si>
  <si>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</si>
  <si>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</si>
  <si>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</si>
  <si>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</si>
  <si>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</si>
  <si>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</si>
  <si>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</si>
  <si>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</si>
  <si>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</si>
  <si>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</si>
  <si>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</si>
  <si>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</si>
  <si>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</si>
  <si>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</si>
  <si>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</si>
  <si>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</si>
  <si>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</si>
  <si>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</si>
  <si>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</si>
  <si>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</si>
  <si>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</si>
  <si>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</si>
  <si>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</si>
  <si>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</si>
  <si>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</si>
  <si>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</si>
  <si>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</si>
  <si>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</si>
  <si>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</si>
  <si>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</si>
  <si>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</si>
  <si>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</si>
  <si>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</si>
  <si>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</si>
  <si>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</si>
  <si>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</si>
  <si>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</si>
  <si>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</si>
  <si>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</si>
  <si>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</si>
  <si>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</si>
  <si>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</si>
  <si>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</si>
  <si>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</si>
  <si>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</si>
  <si>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</si>
  <si>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</si>
  <si>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</si>
  <si>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</si>
  <si>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</si>
  <si>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</si>
  <si>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</si>
  <si>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</si>
  <si>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</si>
  <si>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</si>
  <si>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</si>
  <si>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</si>
  <si>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</si>
  <si>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</si>
  <si>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</si>
  <si>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</si>
  <si>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</si>
  <si>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</si>
  <si>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</si>
  <si>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</si>
  <si>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</si>
  <si>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</si>
  <si>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</si>
  <si>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</si>
  <si>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</si>
  <si>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</si>
  <si>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</si>
  <si>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</si>
  <si>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</si>
  <si>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</si>
  <si>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</si>
  <si>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</si>
  <si>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</si>
  <si>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</si>
  <si>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</si>
  <si>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</si>
  <si>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</si>
  <si>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</si>
  <si>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</si>
  <si>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</si>
  <si>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</si>
  <si>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</si>
  <si>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</si>
  <si>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</si>
  <si>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</si>
  <si>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</si>
  <si>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</si>
  <si>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</si>
  <si>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</si>
  <si>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</si>
  <si>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</si>
  <si>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</si>
  <si>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</si>
  <si>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</si>
  <si>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</si>
  <si>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</si>
  <si>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</si>
  <si>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</si>
  <si>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</si>
  <si>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</si>
  <si>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</si>
  <si>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</si>
  <si>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</si>
  <si>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</si>
  <si>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</si>
  <si>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</si>
  <si>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</si>
  <si>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</si>
  <si>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</si>
  <si>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</si>
  <si>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</si>
  <si>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</si>
  <si>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</si>
  <si>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</si>
  <si>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</si>
  <si>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</si>
  <si>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</si>
  <si>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</si>
  <si>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</si>
  <si>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</si>
  <si>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</si>
  <si>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</si>
  <si>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</si>
  <si>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</si>
  <si>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</si>
  <si>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</si>
  <si>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</si>
  <si>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</si>
  <si>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</si>
  <si>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</si>
  <si>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</si>
  <si>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</si>
  <si>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</si>
  <si>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</si>
  <si>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</si>
  <si>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</si>
  <si>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</si>
  <si>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</si>
  <si>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</si>
  <si>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</si>
  <si>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</si>
  <si>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</si>
  <si>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</si>
  <si>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</si>
  <si>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</si>
  <si>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</si>
  <si>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</si>
  <si>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</si>
  <si>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</si>
  <si>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</si>
  <si>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</si>
  <si>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</si>
  <si>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</si>
  <si>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</si>
  <si>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</si>
  <si>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</si>
  <si>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</si>
  <si>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</si>
  <si>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</si>
  <si>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</si>
  <si>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</si>
  <si>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</si>
  <si>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</si>
  <si>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</si>
  <si>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</si>
  <si>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</si>
  <si>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</si>
  <si>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</si>
  <si>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</si>
  <si>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</si>
  <si>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</si>
  <si>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</si>
  <si>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</si>
  <si>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</si>
  <si>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</si>
  <si>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</si>
  <si>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</si>
  <si>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</si>
  <si>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</si>
  <si>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</si>
  <si>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</si>
  <si>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</si>
  <si>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</si>
  <si>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</si>
  <si>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</si>
  <si>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</si>
  <si>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</si>
  <si>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</si>
  <si>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</si>
  <si>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</si>
  <si>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</si>
  <si>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</si>
  <si>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</si>
  <si>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</si>
  <si>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</si>
  <si>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</si>
  <si>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</si>
  <si>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</si>
  <si>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</si>
  <si>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</si>
  <si>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</si>
  <si>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</si>
  <si>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</si>
  <si>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</si>
  <si>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</si>
  <si>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</si>
  <si>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</si>
  <si>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</si>
  <si>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</si>
  <si>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</si>
  <si>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</si>
  <si>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</si>
  <si>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</si>
  <si>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</si>
  <si>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</si>
  <si>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</si>
  <si>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</si>
  <si>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</si>
  <si>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</si>
  <si>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</si>
  <si>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</si>
  <si>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</si>
  <si>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</si>
  <si>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</si>
  <si>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</si>
  <si>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</si>
  <si>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</si>
  <si>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</si>
  <si>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</si>
  <si>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</si>
  <si>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</si>
  <si>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</si>
  <si>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</si>
  <si>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</si>
  <si>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</si>
  <si>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</si>
  <si>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</si>
  <si>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</si>
  <si>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</si>
  <si>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</si>
  <si>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</si>
  <si>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</si>
  <si>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</si>
  <si>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</si>
  <si>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</si>
  <si>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</si>
  <si>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</si>
  <si>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</si>
  <si>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</si>
  <si>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</si>
  <si>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</si>
  <si>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</si>
  <si>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</si>
  <si>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</si>
  <si>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</si>
  <si>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</si>
  <si>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</si>
  <si>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</si>
  <si>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</si>
  <si>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</si>
  <si>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</si>
  <si>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</si>
  <si>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</si>
  <si>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</si>
  <si>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</si>
  <si>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</si>
  <si>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</si>
  <si>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</si>
  <si>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</si>
  <si>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</si>
  <si>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</si>
  <si>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</si>
  <si>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</si>
  <si>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</si>
  <si>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</si>
  <si>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</si>
  <si>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</si>
  <si>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</si>
  <si>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</si>
  <si>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</si>
  <si>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</si>
  <si>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</si>
  <si>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</si>
  <si>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</si>
  <si>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</si>
  <si>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</si>
  <si>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</si>
  <si>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</si>
  <si>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</si>
  <si>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</si>
  <si>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</si>
  <si>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</si>
  <si>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</si>
  <si>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</si>
  <si>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</si>
  <si>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</si>
  <si>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</si>
  <si>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</si>
  <si>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</si>
  <si>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</si>
  <si>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</si>
  <si>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</si>
  <si>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</si>
  <si>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</si>
  <si>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</si>
  <si>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</si>
  <si>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</si>
  <si>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</si>
  <si>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</si>
  <si>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</si>
  <si>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</si>
  <si>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</si>
  <si>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</si>
  <si>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</si>
  <si>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</si>
  <si>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</si>
  <si>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</si>
  <si>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</si>
  <si>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</si>
  <si>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</si>
  <si>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</si>
  <si>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</si>
  <si>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</si>
  <si>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</si>
  <si>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</si>
  <si>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</si>
  <si>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</si>
  <si>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</si>
  <si>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</si>
  <si>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</si>
  <si>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</si>
  <si>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</si>
  <si>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</si>
  <si>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</si>
  <si>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</si>
  <si>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</si>
  <si>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</si>
  <si>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</si>
  <si>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</si>
  <si>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</si>
  <si>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</si>
  <si>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</si>
  <si>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</si>
  <si>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</si>
  <si>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</si>
  <si>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</si>
  <si>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</si>
  <si>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</si>
  <si>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</si>
  <si>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</si>
  <si>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</si>
  <si>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</si>
  <si>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</si>
  <si>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</si>
  <si>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</si>
  <si>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</si>
  <si>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</si>
  <si>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</si>
  <si>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</si>
  <si>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</si>
  <si>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</si>
  <si>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</si>
  <si>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</si>
  <si>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</si>
  <si>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</si>
  <si>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</si>
  <si>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</si>
  <si>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</si>
  <si>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</si>
  <si>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</si>
  <si>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</si>
  <si>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</si>
  <si>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</si>
  <si>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</si>
  <si>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</si>
  <si>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</si>
  <si>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</si>
  <si>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</si>
  <si>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</si>
  <si>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</si>
  <si>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</si>
  <si>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</si>
  <si>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</si>
  <si>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</si>
  <si>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</si>
  <si>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</si>
  <si>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</si>
  <si>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</si>
  <si>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</si>
  <si>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</si>
  <si>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</si>
  <si>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</si>
  <si>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</si>
  <si>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</si>
  <si>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</si>
  <si>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</si>
  <si>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</si>
  <si>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</si>
  <si>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</si>
  <si>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</si>
  <si>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</si>
  <si>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</si>
  <si>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</si>
  <si>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</si>
  <si>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</si>
  <si>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</si>
  <si>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</si>
  <si>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</si>
  <si>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</si>
  <si>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</si>
  <si>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</si>
  <si>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</si>
  <si>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</si>
  <si>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</si>
  <si>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</si>
  <si>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</si>
  <si>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</si>
  <si>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</si>
  <si>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</si>
  <si>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</si>
  <si>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</si>
  <si>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</si>
  <si>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</si>
  <si>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</si>
  <si>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</si>
  <si>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</si>
  <si>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</si>
  <si>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</si>
  <si>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</si>
  <si>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</si>
  <si>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</si>
  <si>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</si>
  <si>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</si>
  <si>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</si>
  <si>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</si>
  <si>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</si>
  <si>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</si>
  <si>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</si>
  <si>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</si>
  <si>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</si>
  <si>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</si>
  <si>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</si>
  <si>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</si>
  <si>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</si>
  <si>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</si>
  <si>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</si>
  <si>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</si>
  <si>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</si>
  <si>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</si>
  <si>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</si>
  <si>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</si>
  <si>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</si>
  <si>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</si>
  <si>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</si>
  <si>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</si>
  <si>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</si>
  <si>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</si>
  <si>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</si>
  <si>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</si>
  <si>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</si>
  <si>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</si>
  <si>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</si>
  <si>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</si>
  <si>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</si>
  <si>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</si>
  <si>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</si>
  <si>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</si>
  <si>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</si>
  <si>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</si>
  <si>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</si>
  <si>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</si>
  <si>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</si>
  <si>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</si>
  <si>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</si>
  <si>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</si>
  <si>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</si>
  <si>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</si>
  <si>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</si>
  <si>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</si>
  <si>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</si>
  <si>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</si>
  <si>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</si>
  <si>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</si>
  <si>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</si>
  <si>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</si>
  <si>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</si>
  <si>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</si>
  <si>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</si>
  <si>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</si>
  <si>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</si>
  <si>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</si>
  <si>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</si>
  <si>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</si>
  <si>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</si>
  <si>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</si>
  <si>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</si>
  <si>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</si>
  <si>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</si>
  <si>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</si>
  <si>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</si>
  <si>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</si>
  <si>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</si>
  <si>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</si>
  <si>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</si>
  <si>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</si>
  <si>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</si>
  <si>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</si>
  <si>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</si>
  <si>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</si>
  <si>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</si>
  <si>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</si>
  <si>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</si>
  <si>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</si>
  <si>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</si>
  <si>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</si>
  <si>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</si>
  <si>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</si>
  <si>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</si>
  <si>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</si>
  <si>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</si>
  <si>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</si>
  <si>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</si>
  <si>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</si>
  <si>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</si>
  <si>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</si>
  <si>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</si>
  <si>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</si>
  <si>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</si>
  <si>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</si>
  <si>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</si>
  <si>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</si>
  <si>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</si>
  <si>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</si>
  <si>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</si>
  <si>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</si>
  <si>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</si>
  <si>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</si>
  <si>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</si>
  <si>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</si>
  <si>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</si>
  <si>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</si>
  <si>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</si>
  <si>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</si>
  <si>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</si>
  <si>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</si>
  <si>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</si>
  <si>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</si>
  <si>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</si>
  <si>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</si>
  <si>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</si>
  <si>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</si>
  <si>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</si>
  <si>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</si>
  <si>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</si>
  <si>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</si>
  <si>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</si>
  <si>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</si>
  <si>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</si>
  <si>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</si>
  <si>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</si>
  <si>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</si>
  <si>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</si>
  <si>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</si>
  <si>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</si>
  <si>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</si>
  <si>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</si>
  <si>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</si>
  <si>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</si>
  <si>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</si>
  <si>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</si>
  <si>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</si>
  <si>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</si>
  <si>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</si>
  <si>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</si>
  <si>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</si>
  <si>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</si>
  <si>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</si>
  <si>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</si>
  <si>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</si>
  <si>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</si>
  <si>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</si>
  <si>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</si>
  <si>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</si>
  <si>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</si>
  <si>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</si>
  <si>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</si>
  <si>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</si>
  <si>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</si>
  <si>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</si>
  <si>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</si>
  <si>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</si>
  <si>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</si>
  <si>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</si>
  <si>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</si>
  <si>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</si>
  <si>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</si>
  <si>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</si>
  <si>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</si>
  <si>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</si>
  <si>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</si>
  <si>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</si>
  <si>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</si>
  <si>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</si>
  <si>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</si>
  <si>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</si>
  <si>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</si>
  <si>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</si>
  <si>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</si>
  <si>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</si>
  <si>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</si>
  <si>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</si>
  <si>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</si>
  <si>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</si>
  <si>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</si>
  <si>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</si>
  <si>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</si>
  <si>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</si>
  <si>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</si>
  <si>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</si>
  <si>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</si>
  <si>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</si>
  <si>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</si>
  <si>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</si>
  <si>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</si>
  <si>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</si>
  <si>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</si>
  <si>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</si>
  <si>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</si>
  <si>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</si>
  <si>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</si>
  <si>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</si>
  <si>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</si>
  <si>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</si>
  <si>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</si>
  <si>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</si>
  <si>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</si>
  <si>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</si>
  <si>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</si>
  <si>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</si>
  <si>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</si>
  <si>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</si>
  <si>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</si>
  <si>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</si>
  <si>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</si>
  <si>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</si>
  <si>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</si>
  <si>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</si>
  <si>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</si>
  <si>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</si>
  <si>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</si>
  <si>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</si>
  <si>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</si>
  <si>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</si>
  <si>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</si>
  <si>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</si>
  <si>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</si>
  <si>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</si>
  <si>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</si>
  <si>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</si>
  <si>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</si>
  <si>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</si>
  <si>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</si>
  <si>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</si>
  <si>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</si>
  <si>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</si>
  <si>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</si>
  <si>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</si>
  <si>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</si>
  <si>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</si>
  <si>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</si>
  <si>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</si>
  <si>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</si>
  <si>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</si>
  <si>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</si>
  <si>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</si>
  <si>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</si>
  <si>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</si>
  <si>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</si>
  <si>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</si>
  <si>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</si>
  <si>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</si>
  <si>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</si>
  <si>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</si>
  <si>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</si>
  <si>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</si>
  <si>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</si>
  <si>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</si>
  <si>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</si>
  <si>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</si>
  <si>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</si>
  <si>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</si>
  <si>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</si>
  <si>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</si>
  <si>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</si>
  <si>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</si>
  <si>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</si>
  <si>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</si>
  <si>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</si>
  <si>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</si>
  <si>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</si>
  <si>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</si>
  <si>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</si>
  <si>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</si>
  <si>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</si>
  <si>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</si>
  <si>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</si>
  <si>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</si>
  <si>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</si>
  <si>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</si>
  <si>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</si>
  <si>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</si>
  <si>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</si>
  <si>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</si>
  <si>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</si>
  <si>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</si>
  <si>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</si>
  <si>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</si>
  <si>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</si>
  <si>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</si>
  <si>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</si>
  <si>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</si>
  <si>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</si>
  <si>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</si>
  <si>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</si>
  <si>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</si>
  <si>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</si>
  <si>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</si>
  <si>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</si>
  <si>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</si>
  <si>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</si>
  <si>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</si>
  <si>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</si>
  <si>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</si>
  <si>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</si>
  <si>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</si>
  <si>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</si>
  <si>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</si>
  <si>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</si>
  <si>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</si>
  <si>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</si>
  <si>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</si>
  <si>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</si>
  <si>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</si>
  <si>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</si>
  <si>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</si>
  <si>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</si>
  <si>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</si>
  <si>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</si>
  <si>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</si>
  <si>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</si>
  <si>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</si>
  <si>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</si>
  <si>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</si>
  <si>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</si>
  <si>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</si>
  <si>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</si>
  <si>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</si>
  <si>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</si>
  <si>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</si>
  <si>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</si>
  <si>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</si>
  <si>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</si>
  <si>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</si>
  <si>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</si>
  <si>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</si>
  <si>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</si>
  <si>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</si>
  <si>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</si>
  <si>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</si>
  <si>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</si>
  <si>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</si>
  <si>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</si>
  <si>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</si>
  <si>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</si>
  <si>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</si>
  <si>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</si>
  <si>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</si>
  <si>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</si>
  <si>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</si>
  <si>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</si>
  <si>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</si>
  <si>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</si>
  <si>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</si>
  <si>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</si>
  <si>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</si>
  <si>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</si>
  <si>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</si>
  <si>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</si>
  <si>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</si>
  <si>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</si>
  <si>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</si>
  <si>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</si>
  <si>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</si>
  <si>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</si>
  <si>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</si>
  <si>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</si>
  <si>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</si>
  <si>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</si>
  <si>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</si>
  <si>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</si>
  <si>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</si>
  <si>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</si>
  <si>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</si>
  <si>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</si>
  <si>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</si>
  <si>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</si>
  <si>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</si>
  <si>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</si>
  <si>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</si>
  <si>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</si>
  <si>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</si>
  <si>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</si>
  <si>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</si>
  <si>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</si>
  <si>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</si>
  <si>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</si>
  <si>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</si>
  <si>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</si>
  <si>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</si>
  <si>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</si>
  <si>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</si>
  <si>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</si>
  <si>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</si>
  <si>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</si>
  <si>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</si>
  <si>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</si>
  <si>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</si>
  <si>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</si>
  <si>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</si>
  <si>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</si>
  <si>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</si>
  <si>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</si>
  <si>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</si>
  <si>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</si>
  <si>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</si>
  <si>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</si>
  <si>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</si>
  <si>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</si>
  <si>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</si>
  <si>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</si>
  <si>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</si>
  <si>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</si>
  <si>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</si>
  <si>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</si>
  <si>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</si>
  <si>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</si>
  <si>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</si>
  <si>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</si>
  <si>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</si>
  <si>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</si>
  <si>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</si>
  <si>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</si>
  <si>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</si>
  <si>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</si>
  <si>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</si>
  <si>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</si>
  <si>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</si>
  <si>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</si>
  <si>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</si>
  <si>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</si>
  <si>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</si>
  <si>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</si>
  <si>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</si>
  <si>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</si>
  <si>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</si>
  <si>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</si>
  <si>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</si>
  <si>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</si>
  <si>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</si>
  <si>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</si>
  <si>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</si>
  <si>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</si>
  <si>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</si>
  <si>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</si>
  <si>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</si>
  <si>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</si>
  <si>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</si>
  <si>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</si>
  <si>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</si>
  <si>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</si>
  <si>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</si>
  <si>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</si>
  <si>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</si>
  <si>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</si>
  <si>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</si>
  <si>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</si>
  <si>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</si>
  <si>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</si>
  <si>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</si>
  <si>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</si>
  <si>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</si>
  <si>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</si>
  <si>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</si>
  <si>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</si>
  <si>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</si>
  <si>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</si>
  <si>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</si>
  <si>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</si>
  <si>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</si>
  <si>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</si>
  <si>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</si>
  <si>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</si>
  <si>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</si>
  <si>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</si>
  <si>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</si>
  <si>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</si>
  <si>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</si>
  <si>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</si>
  <si>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</si>
  <si>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</si>
  <si>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</si>
  <si>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</si>
  <si>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</si>
  <si>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</si>
  <si>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</si>
  <si>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</si>
  <si>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</si>
  <si>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</si>
  <si>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</si>
  <si>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</si>
  <si>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</si>
  <si>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</si>
  <si>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</si>
  <si>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</si>
  <si>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</si>
  <si>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</si>
  <si>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</si>
  <si>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</si>
  <si>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</si>
  <si>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</si>
  <si>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</si>
  <si>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</si>
  <si>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</si>
  <si>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</si>
  <si>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</si>
  <si>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</si>
  <si>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</si>
  <si>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</si>
  <si>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</si>
  <si>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</si>
  <si>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</si>
  <si>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</si>
  <si>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</si>
  <si>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</si>
  <si>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</si>
  <si>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</si>
  <si>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</si>
  <si>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</si>
  <si>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</si>
  <si>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</si>
  <si>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</si>
  <si>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</si>
  <si>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</si>
  <si>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</si>
  <si>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</si>
  <si>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</si>
  <si>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</si>
  <si>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</si>
  <si>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</si>
  <si>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</si>
  <si>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</si>
  <si>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</si>
  <si>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</si>
  <si>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</si>
  <si>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</si>
  <si>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</si>
  <si>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</si>
  <si>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</si>
  <si>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</si>
  <si>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</si>
  <si>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</si>
  <si>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</si>
  <si>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</si>
  <si>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</si>
  <si>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</si>
  <si>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</si>
  <si>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</si>
  <si>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</si>
  <si>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</si>
  <si>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</si>
  <si>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</si>
  <si>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</si>
  <si>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</si>
  <si>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</si>
  <si>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</si>
  <si>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</si>
  <si>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</si>
  <si>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</si>
  <si>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</si>
  <si>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</si>
  <si>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</si>
  <si>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</si>
  <si>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</si>
  <si>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</si>
  <si>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</si>
  <si>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</si>
  <si>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</si>
  <si>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</si>
  <si>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</si>
  <si>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</si>
  <si>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</si>
  <si>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</si>
  <si>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</si>
  <si>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</si>
  <si>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</si>
  <si>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</si>
  <si>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</si>
  <si>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</si>
  <si>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</si>
  <si>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</si>
  <si>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</si>
  <si>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</si>
  <si>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</si>
  <si>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</si>
  <si>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</si>
  <si>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</si>
  <si>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</si>
  <si>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</si>
  <si>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</si>
  <si>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</si>
  <si>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</si>
  <si>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</si>
  <si>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</si>
  <si>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</si>
  <si>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</si>
  <si>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</si>
  <si>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</si>
  <si>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</si>
  <si>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</si>
  <si>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</si>
  <si>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</si>
  <si>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</si>
  <si>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</si>
  <si>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</si>
  <si>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</si>
  <si>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</si>
  <si>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</si>
  <si>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</si>
  <si>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</si>
  <si>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</si>
  <si>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</si>
  <si>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</si>
  <si>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</si>
  <si>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</si>
  <si>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</si>
  <si>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</si>
  <si>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</si>
  <si>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</si>
  <si>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</si>
  <si>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</si>
  <si>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</si>
  <si>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</si>
  <si>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</si>
  <si>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</si>
  <si>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</si>
  <si>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</si>
  <si>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</si>
  <si>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</si>
  <si>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</si>
  <si>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</si>
  <si>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</si>
  <si>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</si>
  <si>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</si>
  <si>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</si>
  <si>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</si>
  <si>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</si>
  <si>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</si>
  <si>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</si>
  <si>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</si>
  <si>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</si>
  <si>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</si>
  <si>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</si>
  <si>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</si>
  <si>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</si>
  <si>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</si>
  <si>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</si>
  <si>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</si>
  <si>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</si>
  <si>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</si>
  <si>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</si>
  <si>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</si>
  <si>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</si>
  <si>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</si>
  <si>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</si>
  <si>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</si>
  <si>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</si>
  <si>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</si>
  <si>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</si>
  <si>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</si>
  <si>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</si>
  <si>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</si>
  <si>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</si>
  <si>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</si>
  <si>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</si>
  <si>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</si>
  <si>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</si>
  <si>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</si>
  <si>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</si>
  <si>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</si>
  <si>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</si>
  <si>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</si>
  <si>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</si>
  <si>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</si>
  <si>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</si>
  <si>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</si>
  <si>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</si>
  <si>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</si>
  <si>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</si>
  <si>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</si>
  <si>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</si>
  <si>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</si>
  <si>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</si>
  <si>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</si>
  <si>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</si>
  <si>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</si>
  <si>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</si>
  <si>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</si>
  <si>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</si>
  <si>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</si>
  <si>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</si>
  <si>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</si>
  <si>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</si>
  <si>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</si>
  <si>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</si>
  <si>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</si>
  <si>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</si>
  <si>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</si>
  <si>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</si>
  <si>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</si>
  <si>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</si>
  <si>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</si>
  <si>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</si>
  <si>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</si>
  <si>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</si>
  <si>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</si>
  <si>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</si>
  <si>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</si>
  <si>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</si>
  <si>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</si>
  <si>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</si>
  <si>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</si>
  <si>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</si>
  <si>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</si>
  <si>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</si>
  <si>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</si>
  <si>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</si>
  <si>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</si>
  <si>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</si>
  <si>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</si>
  <si>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</si>
  <si>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</si>
  <si>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</si>
  <si>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</si>
  <si>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</si>
  <si>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</si>
  <si>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</si>
  <si>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</si>
  <si>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</si>
  <si>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</si>
  <si>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</si>
  <si>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</si>
  <si>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</si>
  <si>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</si>
  <si>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</si>
  <si>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</si>
  <si>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</si>
  <si>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</si>
  <si>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</si>
  <si>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</si>
  <si>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</si>
  <si>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</si>
  <si>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</si>
  <si>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</si>
  <si>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</si>
  <si>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</si>
  <si>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</si>
  <si>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</si>
  <si>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</si>
  <si>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</si>
  <si>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</si>
  <si>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</si>
  <si>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</si>
  <si>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</si>
  <si>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</si>
  <si>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</si>
  <si>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</si>
  <si>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</si>
  <si>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</si>
  <si>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</si>
  <si>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</si>
  <si>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</si>
  <si>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</si>
  <si>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</si>
  <si>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</si>
  <si>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</si>
  <si>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</si>
  <si>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</si>
  <si>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</si>
  <si>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</si>
  <si>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</si>
  <si>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</si>
  <si>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</si>
  <si>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</si>
  <si>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</si>
  <si>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</si>
  <si>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</si>
  <si>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</si>
  <si>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</si>
  <si>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</si>
  <si>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</si>
  <si>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</si>
  <si>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</si>
  <si>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</si>
  <si>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</si>
  <si>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</si>
  <si>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</si>
  <si>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</si>
  <si>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</si>
  <si>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</si>
  <si>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</si>
  <si>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</si>
  <si>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</si>
  <si>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</si>
  <si>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</si>
  <si>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</si>
  <si>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</si>
  <si>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</si>
  <si>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</si>
  <si>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</si>
  <si>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</si>
  <si>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</si>
  <si>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</si>
  <si>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</si>
  <si>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</si>
  <si>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</si>
  <si>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</si>
  <si>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</si>
  <si>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</si>
  <si>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</si>
  <si>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</si>
  <si>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</si>
  <si>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</si>
  <si>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</si>
  <si>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</si>
  <si>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</si>
  <si>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</si>
  <si>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</si>
  <si>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</si>
  <si>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</si>
  <si>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</si>
  <si>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</si>
  <si>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</si>
  <si>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</si>
  <si>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</si>
  <si>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</si>
  <si>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</si>
  <si>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</si>
  <si>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</si>
  <si>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</si>
  <si>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</si>
  <si>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</si>
  <si>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</si>
  <si>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</si>
  <si>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</si>
  <si>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</si>
  <si>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</si>
  <si>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</si>
  <si>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</si>
  <si>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</si>
  <si>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</si>
  <si>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</si>
  <si>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</si>
  <si>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</si>
  <si>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</si>
  <si>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</si>
  <si>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</si>
  <si>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</si>
  <si>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</si>
  <si>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</si>
  <si>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</si>
  <si>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</si>
  <si>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</si>
  <si>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</si>
  <si>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</si>
  <si>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</si>
  <si>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</si>
  <si>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</si>
  <si>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</si>
  <si>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</si>
  <si>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</si>
  <si>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</si>
  <si>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</si>
  <si>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</si>
  <si>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</si>
  <si>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</si>
  <si>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</si>
  <si>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</si>
  <si>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</si>
  <si>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</si>
  <si>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</si>
  <si>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</si>
  <si>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</si>
  <si>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</si>
  <si>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</si>
  <si>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</si>
  <si>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</si>
  <si>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</si>
  <si>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</si>
  <si>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</si>
  <si>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</si>
  <si>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</si>
  <si>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</si>
  <si>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</si>
  <si>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</si>
  <si>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</si>
  <si>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</si>
  <si>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</si>
  <si>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</si>
  <si>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</si>
  <si>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</si>
  <si>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</si>
  <si>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</si>
  <si>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</si>
  <si>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</si>
  <si>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</si>
  <si>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</si>
  <si>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</si>
  <si>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</si>
  <si>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</si>
  <si>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</si>
  <si>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</si>
  <si>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</si>
  <si>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</si>
  <si>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</si>
  <si>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</si>
  <si>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</si>
  <si>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</si>
  <si>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</si>
  <si>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</si>
  <si>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</si>
  <si>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</si>
  <si>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</si>
  <si>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</si>
  <si>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</si>
  <si>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</si>
  <si>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</si>
  <si>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</si>
  <si>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</si>
  <si>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</si>
  <si>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</si>
  <si>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</si>
  <si>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</si>
  <si>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</si>
  <si>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</si>
  <si>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</si>
  <si>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</si>
  <si>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</si>
  <si>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</si>
  <si>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</si>
  <si>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</si>
  <si>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</si>
  <si>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</si>
  <si>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</si>
  <si>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</si>
  <si>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</si>
  <si>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</si>
  <si>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</si>
  <si>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</si>
  <si>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</si>
  <si>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</si>
  <si>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</si>
  <si>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</si>
  <si>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</si>
  <si>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</si>
  <si>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</si>
  <si>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</si>
  <si>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</si>
  <si>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</si>
  <si>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</si>
  <si>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</si>
  <si>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</si>
  <si>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</si>
  <si>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</si>
  <si>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</si>
  <si>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</si>
  <si>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</si>
  <si>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</si>
  <si>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</si>
  <si>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</si>
  <si>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</si>
  <si>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</si>
  <si>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</si>
  <si>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</si>
  <si>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</si>
  <si>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</si>
  <si>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</si>
  <si>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</si>
  <si>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</si>
  <si>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</si>
  <si>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</si>
  <si>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</si>
  <si>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</si>
  <si>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</si>
  <si>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</si>
  <si>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</si>
  <si>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</si>
  <si>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</si>
  <si>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</si>
  <si>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</si>
  <si>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</si>
  <si>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</si>
  <si>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</si>
  <si>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</si>
  <si>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</si>
  <si>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</si>
  <si>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</si>
  <si>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</si>
  <si>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</si>
  <si>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</si>
  <si>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</si>
  <si>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</si>
  <si>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</si>
  <si>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</si>
  <si>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</si>
  <si>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</si>
  <si>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</si>
  <si>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</si>
  <si>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</si>
  <si>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</si>
  <si>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</si>
  <si>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</si>
  <si>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</si>
  <si>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</si>
  <si>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</si>
  <si>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</si>
  <si>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</si>
  <si>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</si>
  <si>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</si>
  <si>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</si>
  <si>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</si>
  <si>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</si>
  <si>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</si>
  <si>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</si>
  <si>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</si>
  <si>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</si>
  <si>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</si>
  <si>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</si>
  <si>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</si>
  <si>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</si>
  <si>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</si>
  <si>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</si>
  <si>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</si>
  <si>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</si>
  <si>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</si>
  <si>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</si>
  <si>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</si>
  <si>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</si>
  <si>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</si>
  <si>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</si>
  <si>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</si>
  <si>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</si>
  <si>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</si>
  <si>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</si>
  <si>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</si>
  <si>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</si>
  <si>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</si>
  <si>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</si>
  <si>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</si>
  <si>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</si>
  <si>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</si>
  <si>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</si>
  <si>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</si>
  <si>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</si>
  <si>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</si>
  <si>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</si>
  <si>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</si>
  <si>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</si>
  <si>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</si>
  <si>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</si>
  <si>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</si>
  <si>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</si>
  <si>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</si>
  <si>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</si>
  <si>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</si>
  <si>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</si>
  <si>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</si>
  <si>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</si>
  <si>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</si>
  <si>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</si>
  <si>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</si>
  <si>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</si>
  <si>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</si>
  <si>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</si>
  <si>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</si>
  <si>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</si>
  <si>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</si>
  <si>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</si>
  <si>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</si>
  <si>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</si>
  <si>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</si>
  <si>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</si>
  <si>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</si>
  <si>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</si>
  <si>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</si>
  <si>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</si>
  <si>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</si>
  <si>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</si>
  <si>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</si>
  <si>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</si>
  <si>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</si>
  <si>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</si>
  <si>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</si>
  <si>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</si>
  <si>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</si>
  <si>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</si>
  <si>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</si>
  <si>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</si>
  <si>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</si>
  <si>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</si>
  <si>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</si>
  <si>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</si>
  <si>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</si>
  <si>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</si>
  <si>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</si>
  <si>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</si>
  <si>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</si>
  <si>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</si>
  <si>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</si>
  <si>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</si>
  <si>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</si>
  <si>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</si>
  <si>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</si>
  <si>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</si>
  <si>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</si>
  <si>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</si>
  <si>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</si>
  <si>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</si>
  <si>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</si>
  <si>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</si>
  <si>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</si>
  <si>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</si>
  <si>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</si>
  <si>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</si>
  <si>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</si>
  <si>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</si>
  <si>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</si>
  <si>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</si>
  <si>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</si>
  <si>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</si>
  <si>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</si>
  <si>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</si>
  <si>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</si>
  <si>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</si>
  <si>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</si>
  <si>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</si>
  <si>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</si>
  <si>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PCM-20251101-00001071</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</si>
  <si>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</si>
  <si>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</si>
  <si>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</si>
  <si>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</si>
  <si>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</si>
  <si>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</si>
  <si>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</si>
  <si>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</si>
  <si>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</si>
  <si>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</si>
  <si>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</si>
  <si>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</si>
  <si>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</si>
  <si>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</si>
  <si>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</si>
  <si>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</si>
  <si>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</si>
  <si>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</si>
  <si>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</si>
  <si>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</si>
  <si>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</si>
  <si>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</si>
  <si>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</si>
  <si>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</si>
  <si>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</si>
  <si>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</si>
  <si>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</si>
  <si>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</si>
  <si>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</si>
  <si>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</si>
  <si>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</si>
  <si>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</si>
  <si>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</si>
  <si>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</si>
  <si>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</si>
  <si>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</si>
  <si>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</si>
  <si>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</si>
  <si>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</si>
  <si>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</si>
  <si>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</si>
  <si>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</si>
  <si>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</si>
  <si>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</si>
  <si>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</si>
  <si>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</si>
  <si>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</si>
  <si>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</si>
  <si>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</si>
  <si>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</si>
  <si>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</si>
  <si>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</si>
  <si>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</si>
  <si>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</si>
  <si>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</si>
  <si>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</si>
  <si>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</si>
  <si>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</si>
  <si>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</si>
  <si>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</si>
  <si>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</si>
  <si>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</si>
  <si>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</si>
  <si>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</si>
  <si>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</si>
  <si>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</si>
  <si>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</si>
  <si>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</si>
  <si>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</si>
  <si>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</si>
  <si>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</si>
  <si>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</si>
  <si>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</si>
  <si>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</si>
  <si>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</si>
  <si>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</si>
  <si>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</si>
  <si>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</si>
  <si>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</si>
  <si>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</si>
  <si>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</si>
  <si>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</si>
  <si>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</si>
  <si>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</si>
  <si>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</si>
  <si>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</si>
  <si>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ETA 30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</si>
  <si>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</si>
  <si>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</si>
  <si>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</si>
  <si>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</si>
  <si>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</si>
  <si>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</si>
  <si>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</si>
  <si>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</si>
  <si>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</si>
  <si>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</si>
  <si>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</si>
  <si>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at site TS</t>
  </si>
  <si>
    <t>PCM-20251101-00001042</t>
  </si>
  <si>
    <t xml:space="preserve">ETA 45 mins </t>
  </si>
  <si>
    <t>PCM-20251101-00001124</t>
  </si>
  <si>
    <t>ETA 50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</si>
</sst>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22" fontId="22" fillId="0" borderId="9" xfId="0" applyNumberFormat="1"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4" totalsRowShown="0" headerRowDxfId="15" dataDxfId="14" headerRowBorderDxfId="12" tableBorderDxfId="13">
  <autoFilter ref="A1:L2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K5" sqref="K5"/>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299.68602037036908</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9.738587963511236E-2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79" t="s">
        <v>12466</v>
      </c>
      <c r="E4" s="134" t="s">
        <v>39021</v>
      </c>
      <c r="F4" s="135">
        <v>45962.587905092594</v>
      </c>
      <c r="G4" s="136">
        <f ca="1">IFERROR(NOW()-F4,"")</f>
        <v>4.6540972223738208E-2</v>
      </c>
      <c r="H4" s="135">
        <v>45962.581655092596</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45962.634446064818</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45962.634446064818</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45962.634446064818</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45962.634446064818</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45962.634446064818</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45962.634446064818</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45962.634446064818</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45962.634446064818</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45962.634446064818</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45962.634446064818</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45962.634446064818</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45962.634446064818</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45962.634446064818</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45962.634446064818</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45962.634446064818</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45962.634446064818</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45962.634446064818</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45962.634446064818</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45962.634446064818</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45962.634446064818</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45962.634446064818</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45962.634446064818</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45962.634446064818</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45962.634446064818</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45962.634446064818</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45962.634446064818</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45962.634446064818</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45962.634446064818</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45962.634446064818</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45962.634446064818</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45962.634446064818</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45962.634446064818</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45962.634446064818</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45962.634446064818</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45962.634446064818</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45962.634446064818</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45962.634446064818</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45962.634446064818</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45962.634446064818</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45962.634446064818</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45962.634446064818</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45962.634446064818</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45962.634446064818</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45962.634446064818</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45962.634446064818</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45962.634446064818</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45962.634446064818</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45962.634446064818</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45962.634446064818</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45962.634446064818</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45962.634446064818</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45962.634446064818</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45962.634446064818</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45962.634446064818</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45962.634446064818</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45962.634446064818</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45962.634446064818</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45962.634446064818</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45962.634446064818</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45962.634446064818</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45962.634446064818</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45962.634446064818</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45962.634446064818</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45962.634446064818</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45962.634446064818</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45962.634446064818</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45962.634446064818</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45962.634446064818</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45962.634446064818</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45962.634446064818</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45962.634446064818</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45962.634446064818</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45962.634446064818</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45962.634446064818</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45962.634446064818</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45962.634446064818</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45962.634446064818</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45962.634446064818</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45962.634446064818</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45962.634446064818</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45962.634446064818</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45962.634446064818</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45962.634446064818</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45962.634446064818</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45962.634446064818</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45962.634446064818</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45962.634446064818</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45962.634446064818</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45962.634446064818</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45962.634446064818</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45962.634446064818</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45962.634446064818</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45962.634446064818</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45962.634446064818</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45962.634446064818</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45962.634446064818</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45962.634446064818</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45962.634446064818</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45962.634446064818</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45962.634446064818</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45962.634446064818</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45962.634446064818</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45962.634446064818</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45962.634446064818</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45962.634446064818</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45962.634446064818</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45962.634446064818</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45962.634446064818</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45962.634446064818</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45962.634446064818</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45962.634446064818</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45962.634446064818</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45962.634446064818</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45962.634446064818</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45962.634446064818</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45962.634446064818</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45962.634446064818</v>
      </c>
      <c r="H121" s="135"/>
      <c r="I121" s="133" t="str">
        <f>IFERROR(VLOOKUP(D121,DB!A:F,6,0),"")</f>
        <v/>
      </c>
      <c r="J121" s="133" t="str">
        <f>IFERROR(VLOOKUP(D121,DB!A:G,7,0),"")</f>
        <v/>
      </c>
      <c r="K121" s="137"/>
      <c r="L121" s="138" t="str">
        <f>IFERROR(VLOOKUP(D121,DB!A:I,9,0),"")</f>
        <v/>
      </c>
    </row>
    <row r="122" spans="1:12" ht="15" customHeight="1">
      <c r="A122" s="144"/>
      <c r="B122" s="145" t="str">
        <f>IFERROR(VLOOKUP(D122,DB!A:K,11,0),"")</f>
        <v/>
      </c>
      <c r="C122" s="145"/>
      <c r="D122" s="145"/>
      <c r="E122" s="146"/>
      <c r="F122" s="147"/>
      <c r="G122" s="148">
        <f ca="1">IFERROR(NOW()-F122,"")</f>
        <v>45962.634446064818</v>
      </c>
      <c r="H122" s="147"/>
      <c r="I122" s="145" t="str">
        <f>IFERROR(VLOOKUP(D122,DB!A:F,6,0),"")</f>
        <v/>
      </c>
      <c r="J122" s="145" t="str">
        <f>IFERROR(VLOOKUP(D122,DB!A:G,7,0),"")</f>
        <v/>
      </c>
      <c r="K122" s="149"/>
      <c r="L122" s="150" t="str">
        <f>IFERROR(VLOOKUP(D122,DB!A:I,9,0),"")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137.63460833333374</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3.8923627314870828</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0.12453865740826586</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45962.634446064818</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45962.634446064818</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45962.634446064818</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45962.634446064818</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45962.634446064818</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45962.634446064818</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45962.634446064818</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45962.634446064818</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45962.634446064818</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45962.634446064818</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45962.634446064818</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45962.634446064818</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45962.634446064818</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45962.634446064818</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45962.634446064818</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45962.634446064818</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45962.634446064818</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45962.634446064818</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45962.634446064818</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45962.634446064818</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45962.634446064818</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45962.634446064818</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45962.634446064818</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45962.634446064818</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45962.634446064818</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45962.634446064818</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45962.634446064818</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45962.634446064818</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45962.634446064818</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45962.634446064818</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45962.634446064818</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45962.634446064818</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45962.634446064818</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45962.634446064818</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45962.634446064818</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45962.634446064818</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45962.634446064818</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45962.634446064818</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45962.634446064818</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45962.634446064818</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45962.634446064818</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45962.634446064818</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45962.634446064818</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45962.634446064818</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45962.634446064818</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45962.634446064818</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45962.634446064818</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45962.634446064818</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45962.634446064818</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45962.634446064818</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45962.634446064818</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45962.634446064818</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45962.634446064818</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45962.634446064818</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45962.634446064818</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45962.634446064818</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45962.634446064818</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45962.634446064818</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45962.634446064818</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45962.634446064818</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45962.634446064818</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45962.634446064818</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45962.634446064818</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45962.634446064818</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45962.634446064818</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45962.634446064818</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45962.634446064818</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45962.634446064818</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45962.634446064818</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45962.634446064818</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45962.634446064818</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45962.634446064818</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45962.634446064818</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45962.634446064818</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45962.634446064818</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45962.634446064818</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45962.634446064818</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45962.634446064818</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45962.634446064818</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45962.634446064818</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45962.634446064818</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45962.634446064818</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45962.634446064818</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45962.634446064818</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45962.634446064818</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45962.634446064818</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45962.634446064818</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45962.634446064818</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45962.634446064818</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45962.634446064818</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45962.634446064818</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45962.634446064818</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45962.634446064818</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45962.634446064818</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45962.634446064818</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45962.634446064818</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45962.634446064818</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45962.634446064818</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45962.634446064818</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45962.634446064818</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45962.634446064818</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45962.634446064818</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45962.634446064818</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45962.634446064818</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45962.634446064818</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45962.634446064818</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45962.634446064818</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45962.634446064818</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45962.634446064818</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45962.634446064818</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45962.634446064818</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45962.634446064818</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45962.634446064818</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45962.634446064818</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45962.634446064818</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45962.634446064818</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45962.634446064818</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45962.634446064818</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45962.634446064818</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45962.634446064818</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45962.634446064818</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45962.634446064818</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45962.634446064818</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45962.634446064818</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45962.634446064818</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45962.634446064818</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45962.634446064818</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45962.634446064818</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45962.634446064818</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45962.634446064818</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45962.634446064818</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45962.634446064818</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45962.634446064818</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45962.634446064818</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45962.634446064818</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45962.634446064818</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45962.634446064818</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45962.634446064818</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45962.634446064818</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45962.634446064818</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45962.634446064818</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45962.634446064818</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45962.634446064818</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45962.634446064818</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45962.634446064818</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45962.634446064818</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45962.634446064818</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45962.634446064818</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45962.634446296295</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45962.634446296295</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45962.634446296295</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45962.634446296295</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45962.634446296295</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45962.634446296295</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45962.634446296295</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45962.634446296295</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45962.634446296295</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45962.634446296295</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45962.634446296295</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45962.634446296295</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45962.634446296295</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45962.634446296295</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45962.634446296295</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45962.634446296295</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45962.634446296295</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45962.634446296295</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45962.634446296295</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45962.634446296295</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45962.634446296295</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45962.634446296295</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45962.634446296295</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45962.634446296295</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45962.634446296295</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45962.634446296295</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45962.634446296295</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45962.634446296295</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45962.634446296295</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45962.634446296295</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45962.634446296295</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45962.634446296295</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45962.634446296295</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45962.634446296295</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45962.634446296295</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45962.634446296295</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45962.634446296295</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45962.634446296295</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45962.634446296295</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45962.634446296295</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45962.634446296295</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45962.634446296295</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45962.634446296295</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45962.634446296295</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45962.634446296295</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45962.634446296295</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45962.634446296295</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45962.634446296295</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45962.634446296295</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45962.634446296295</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45962.634446296295</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45962.634446296295</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45962.634446296295</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45962.634446296295</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45962.634446296295</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45962.634446296295</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45962.634446296295</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45962.634446296295</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45962.634446296295</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45962.634446296295</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45962.634446296295</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45962.634446296295</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45962.634446296295</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45962.634446296295</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45962.634446296295</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45962.634446296295</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45962.634446296295</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45962.634446296295</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45962.634446296295</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45962.634446296295</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45962.634446296295</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45962.634446296295</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45962.634446296295</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45962.634446296295</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45962.634446296295</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45962.634446296295</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45962.634446296295</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45962.634446296295</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45962.634446296295</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45962.634446296295</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45962.634446296295</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45962.634446296295</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45962.634446296295</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45962.634446296295</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45962.634446296295</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45962.634446296295</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45962.634446296295</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45962.634446296295</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45962.634446296295</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45962.634446296295</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45962.634446296295</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45962.634446296295</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45962.634446296295</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45962.634446296295</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45962.634446296295</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45962.634446296295</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45962.634446296295</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45962.634446296295</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45962.634446296295</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45962.634446296295</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45962.634446296295</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45962.634446296295</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45962.634446296295</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45962.634446296295</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45962.634446296295</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45962.634446296295</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45962.634446296295</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45962.634446296295</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45962.634446296295</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45962.634446296295</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45962.634446296295</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45962.634446296295</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45962.634446296295</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45962.634446296295</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45962.634446296295</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45962.634446296295</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45962.634446296295</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45962.634446296295</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45962.634446296295</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45962.634446296295</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45962.634446296295</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45962.634446296295</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45962.634446296295</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45962.634446296295</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45962.634446296295</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45962.634446296295</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45962.634446296295</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45962.634446296295</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45962.634446296295</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45962.634446296295</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45962.634446296295</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45962.634446296295</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45962.634446296295</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45962.634446296295</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45962.634446296295</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45962.634446296295</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45962.634446296295</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45962.634446296295</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45962.634446296295</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45962.634446296295</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45962.634446296295</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45962.634446296295</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45962.634446296295</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45962.634446296295</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45962.634446296295</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45962.634446296295</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45962.634446296295</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45962.634446296295</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45962.634446296295</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45962.634446296295</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45962.634446296295</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45962.634446296295</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45962.634446296295</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45962.634446296295</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45962.634446296295</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45962.634446296295</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45962.634446296295</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45962.634446296295</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45962.634446296295</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45962.634446296295</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45962.634446296295</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45962.634446296295</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45962.634446296295</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45962.634446296295</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45962.634446296295</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45962.634446296295</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45962.634446296295</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45962.634446296295</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45962.634446296295</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45962.634446296295</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45962.634446296295</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45962.634446296295</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45962.634446296295</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45962.634446296295</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45962.634446296295</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45962.634446296295</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45962.634446296295</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45962.634446296295</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45962.634446296295</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45962.634446296295</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45962.634446296295</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45962.634446296295</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45962.634446296295</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45962.634446296295</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45962.634446296295</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45962.634446296295</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45962.634446296295</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45962.634446296295</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45962.634446296295</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45962.634446296295</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45962.634446296295</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45962.634446296295</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45962.634446296295</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45962.634446296295</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45962.634446296295</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45962.634446296295</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45962.634446296295</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45962.634446296295</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45962.634446296295</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45962.634446296295</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45962.634446296295</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45962.634446296295</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45962.634446296295</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45962.634446296295</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45962.634446296295</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45962.634446296295</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45962.634446296295</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45962.634446296295</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45962.634446296295</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45962.634446296295</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45962.634446296295</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45962.634446296295</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45962.634446296295</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45962.634446296295</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45962.634446296295</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45962.634446296295</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45962.634446296295</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45962.634446296295</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45962.634446296295</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45962.634446296295</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45962.634446296295</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45962.634446296295</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45962.634446296295</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45962.634446296295</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45962.634446296295</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45962.634446296295</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45962.634446296295</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45962.634446296295</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45962.634446296295</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45962.634446296295</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45962.634446296295</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45962.634446296295</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45962.634446296295</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45962.634446296295</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45962.634446296295</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45962.634446296295</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45962.634446296295</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45962.634446296295</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45962.634446296295</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45962.634446296295</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45962.634446296295</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45962.634446296295</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45962.634446296295</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45962.634446296295</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45962.634446296295</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45962.634446296295</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45962.634446296295</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45962.634446296295</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45962.634446296295</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45962.634446296295</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45962.634446296295</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45962.634446296295</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45962.634446296295</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45962.634446296295</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45962.634446296295</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45962.634446296295</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45962.634446296295</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45962.634446296295</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45962.634446296295</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45962.634446296295</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45962.634446296295</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45962.634446296295</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45962.634446296295</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45962.634446296295</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45962.634446296295</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45962.634446296295</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45962.634446296295</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45962.634446296295</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45962.634446296295</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45962.634446296295</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45962.634446296295</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45962.634446296295</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45962.634446296295</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45962.634446296295</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45962.634446296295</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45962.634446296295</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45962.634446296295</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45962.634446296295</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45962.634446296295</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45962.634446296295</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45962.634446296295</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45962.634446296295</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45962.634446296295</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45962.634446296295</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45962.634446296295</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45962.634446296295</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45962.634446296295</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45962.634446296295</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45962.634446296295</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45962.634446296295</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45962.634446296295</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45962.634446296295</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45962.634446296295</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45962.634446296295</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45962.634446296295</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45962.634446296295</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45962.634446296295</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45962.634446296295</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45962.634446296295</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45962.634446296295</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45962.634446296295</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45962.634446296295</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45962.634446296295</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45962.634446296295</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45962.634446296295</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45962.634446296295</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45962.634446296295</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45962.634446296295</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45962.634446296295</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45962.634446296295</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45962.634446296295</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45962.634446296295</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45962.634446296295</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45962.634446296295</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45962.634446296295</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45962.634446296295</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45962.634446296295</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45962.634446296295</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45962.634446296295</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45962.634446296295</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45962.634446296295</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45962.634446296295</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45962.634446296295</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45962.634446296295</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45962.634446296295</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45962.634446296295</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45962.634446296295</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45962.634446296295</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45962.634446296295</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45962.634446296295</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45962.634446296295</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45962.634446296295</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45962.634446296295</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45962.634446296295</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45962.634446296295</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45962.634446296295</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45962.634446296295</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45962.634446296295</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45962.634446296295</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45962.634446296295</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45962.634446296295</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45962.634446296295</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45962.634446296295</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45962.634446296295</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45962.634446296295</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45962.634446296295</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45962.634446296295</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45962.634446296295</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45962.634446296295</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45962.634446296295</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45962.634446296295</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45962.634446296295</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45962.634446296295</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45962.634446296295</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45962.634446296295</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45962.634446296295</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45962.634446296295</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45962.634446296295</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45962.634446296295</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45962.634446296295</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45962.634446296295</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45962.634446296295</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45962.634446296295</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45962.634446296295</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45962.634446296295</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45962.634446296295</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45962.634446296295</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45962.634446296295</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45962.634446296295</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45962.634446296295</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45962.634446296295</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45962.634446296295</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45962.634446296295</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45962.634446296295</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45962.634446296295</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45962.634446296295</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45962.634446296295</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45962.634446296295</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45962.634446296295</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45962.634446296295</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45962.634446296295</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45962.634446296295</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45962.634446296295</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45962.634446296295</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45962.634446296295</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45962.634446296295</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45962.634446296295</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45962.634446296295</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45962.634446296295</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45962.634446296295</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45962.634446296295</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45962.634446296295</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45962.634446296295</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45962.634446296295</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45962.634446296295</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45962.634446296295</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45962.634446296295</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45962.634446296295</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45962.634446296295</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45962.634446296295</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45962.634446296295</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45962.634446296295</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45962.634446296295</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45962.634446296295</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45962.634446296295</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45962.634446296295</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45962.634446296295</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45962.634446296295</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45962.634446296295</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45962.634446296295</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45962.634446296295</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45962.634446296295</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45962.634446296295</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45962.634446296295</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45962.634446296295</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45962.634446296295</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45962.634446296295</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45962.634446296295</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45962.634446296295</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45962.634446296295</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45962.634446296295</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45962.634446296295</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45962.634446296295</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45962.634446296295</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45962.634446296295</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45962.634446296295</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45962.634446296295</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45962.634446296295</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45962.634446296295</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45962.634446296295</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45962.634446296295</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45962.634446296295</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45962.634446296295</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45962.634446296295</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45962.634446296295</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45962.634446296295</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45962.634446296295</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45962.634446296295</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45962.634446296295</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45962.634446296295</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45962.634446296295</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45962.634446296295</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45962.634446296295</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45962.634446296295</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45962.634446296295</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45962.634446296295</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45962.634446296295</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45962.634446296295</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45962.634446296295</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45962.634446296295</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45962.634446296295</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45962.634446296295</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45962.634446296295</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45962.634446296295</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45962.634446296295</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45962.634446296295</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45962.634446296295</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45962.634446296295</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45962.634446296295</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45962.634446296295</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45962.634446296295</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45962.634446296295</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45962.634446296295</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45962.634446296295</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45962.634446296295</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45962.634446296295</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45962.634446296295</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45962.634446296295</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45962.634446296295</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45962.634446296295</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45962.634446296295</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45962.634446296295</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45962.634446296295</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45962.634446296295</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45962.634446296295</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45962.634446296295</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45962.634446296295</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45962.634446296295</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45962.634446296295</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45962.634446296295</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45962.634446296295</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45962.634446296295</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45962.634446296295</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45962.634446296295</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45962.634446296295</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45962.634446296295</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45962.634446296295</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45962.634446296295</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45962.634446296295</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45962.634446296295</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45962.634446296295</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45962.634446296295</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45962.634446296295</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45962.634446296295</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45962.634446296295</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45962.634446296295</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45962.634446296295</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45962.634446296295</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45962.634446296295</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45962.634446296295</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45962.634446296295</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45962.634446296295</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45962.634446296295</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45962.634446296295</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45962.634446296295</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45962.634446296295</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45962.634446296295</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45962.634446296295</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45962.634446296295</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45962.634446296295</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45962.634446296295</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45962.634446296295</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45962.634446296295</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45962.634446296295</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45962.634446296295</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45962.634446296295</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45962.634446296295</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45962.634446296295</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45962.634446296295</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45962.634446296295</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45962.634446296295</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45962.634446296295</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45962.634446296295</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45962.634446296295</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45962.634446296295</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45962.634446296295</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45962.634446296295</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45962.634446296295</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45962.634446296295</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45962.634446296295</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45962.634446296295</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45962.634446296295</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45962.634446296295</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45962.634446296295</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45962.634446296295</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45962.634446296295</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45962.634446296295</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45962.634446296295</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45962.634446296295</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45962.634446296295</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45962.634446296295</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45962.634446296295</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45962.634446296295</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45962.634446296295</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45962.634446296295</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45962.634446296295</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45962.634446296295</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45962.634446296295</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45962.634446296295</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45962.634446296295</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45962.634446296295</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45962.634446296295</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45962.634446296295</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45962.634446296295</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45962.634446296295</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45962.634446296295</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45962.634446296295</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45962.634446296295</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45962.634446296295</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45962.634446296295</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45962.634446296295</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45962.634446296295</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45962.634446296295</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45962.634446296295</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45962.634446296295</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45962.634446296295</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45962.634446296295</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45962.634446296295</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45962.634446296295</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45962.634446296295</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45962.634446296295</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45962.634446296295</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45962.634446296295</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45962.634446296295</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45962.634446296295</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45962.634446296295</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45962.634446296295</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45962.634446296295</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45962.634446296295</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45962.634446296295</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45962.634446296295</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45962.634446296295</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45962.634446296295</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45962.634446296295</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45962.634446296295</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45962.634446296295</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45962.634446296295</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45962.634446296295</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45962.634446296295</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45962.634446296295</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45962.634446296295</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45962.634446296295</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45962.634446296295</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45962.634446296295</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45962.634446296295</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45962.634446296295</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45962.634446296295</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45962.634446296295</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45962.634446296295</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45962.634446296295</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45962.634446296295</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45962.634446296295</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45962.634446296295</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45962.634446296295</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45962.634446296295</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45962.634446296295</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45962.634446296295</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45962.634446296295</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45962.634446296295</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45962.634446296295</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45962.634446296295</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45962.634446296295</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45962.634446296295</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45962.634446296295</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45962.634446296295</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45962.634446296295</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45962.634446296295</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45962.634446296295</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45962.634446296295</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45962.634446296295</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45962.634446296295</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45962.634446296295</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45962.634446296295</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45962.634446296295</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45962.634446296295</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45962.634446296295</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45962.634446296295</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45962.634446296295</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45962.634446296295</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45962.634446296295</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45962.634446296295</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45962.634446296295</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45962.634446296295</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45962.634446296295</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45962.634446296295</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45962.634446296295</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45962.634446296295</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45962.634446296295</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45962.634446296295</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45962.634446296295</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45962.634446296295</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45962.634446296295</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45962.634446296295</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45962.634446296295</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45962.634446296295</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45962.634446296295</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45962.634446296295</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45962.634446296295</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45962.634446296295</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45962.634446296295</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45962.634446296295</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45962.634446296295</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45962.634446296295</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45962.634446296295</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45962.634446296295</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45962.634446296295</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45962.634446296295</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45962.634446296295</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45962.634446296295</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45962.634446296295</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45962.634446296295</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45962.634446296295</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45962.634446296295</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45962.634446296295</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45962.634446296295</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45962.634446296295</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45962.634446296295</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45962.634446296295</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45962.634446296295</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45962.634446296295</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45962.634446296295</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45962.634446296295</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45962.634446296295</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45962.634446296295</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45962.634446296295</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45962.634446296295</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45962.634446296295</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45962.634446296295</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45962.634446296295</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45962.634446296295</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45962.634446296295</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45962.634446296295</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45962.634446296295</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45962.634446296295</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45962.634446296295</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45962.634446296295</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45962.634446296295</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45962.634446296295</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45962.634446296295</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45962.634446296295</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45962.634446296295</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45962.634446296295</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45962.634446296295</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45962.634446296295</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45962.634446296295</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45962.634446296295</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45962.634446296295</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45962.634446296295</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45962.634446296295</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45962.634446296295</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45962.634446296295</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45962.634446296295</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45962.634446296295</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45962.634446296295</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45962.634446296295</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45962.634446296295</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45962.634446296295</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45962.634446296295</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45962.634446296295</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45962.634446296295</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45962.634446296295</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45962.634446296295</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45962.634446296295</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45962.634446296295</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45962.634446296295</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45962.634446296295</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45962.634446296295</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45962.634446296295</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45962.634446296295</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45962.634446296295</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45962.634446296295</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45962.634446296295</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45962.634446296295</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45962.634446296295</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45962.634446296295</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45962.634446296295</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45962.634446296295</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45962.634446296295</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45962.634446296295</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45962.634446296295</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45962.634446296295</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45962.634446296295</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45962.634446296295</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45962.634446296295</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45962.634446296295</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45962.634446296295</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45962.634446296295</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45962.634446296295</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45962.634446296295</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45962.634446296295</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45962.634446296295</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45962.634446296295</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45962.634446296295</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45962.634446296295</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45962.634446296295</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45962.634446296295</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45962.634446296295</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45962.634446296295</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45962.634446296295</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45962.634446296295</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45962.634446296295</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45962.634446296295</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45962.634446296295</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45962.634446296295</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45962.634446296295</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45962.634446296295</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45962.634446296295</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45962.634446296295</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45962.634446296295</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45962.634446296295</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45962.634446296295</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45962.634446296295</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45962.634446296295</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45962.634446296295</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45962.634446296295</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45962.634446296295</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45962.634446296295</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45962.634446296295</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45962.634446296295</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45962.634446296295</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45962.634446296295</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45962.634446296295</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45962.634446296295</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45962.634446296295</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45962.634446296295</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45962.634446296295</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45962.634446296295</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45962.634446296295</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45962.634446296295</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45962.634446296295</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45962.634446296295</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45962.634446296295</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45962.634446296295</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45962.634446296295</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45962.634446296295</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45962.634446296295</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45962.634446296295</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45962.634446296295</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45962.634446296295</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45962.634446296295</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45962.634446296295</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45962.634446296295</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45962.634446296295</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45962.634446296295</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45962.634446296295</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45962.634446296295</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45962.634446296295</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45962.634446296295</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45962.634446296295</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45962.634446296295</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45962.634446296295</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45962.634446296295</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45962.634446296295</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45962.634446296295</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45962.634446296295</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45962.634446296295</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45962.634446296295</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45962.634446296295</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45962.634446296295</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45962.634446296295</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45962.634446296295</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45962.634446296295</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45962.634446296295</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45962.634446296295</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45962.634446296295</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45962.634446296295</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45962.634446296295</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45962.634446296295</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45962.634446296295</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45962.634446296295</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45962.634446296295</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45962.634446296295</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45962.634446296295</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45962.634446296295</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45962.634446296295</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45962.634446296295</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45962.634446296295</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45962.634446296295</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45962.634446296295</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45962.634446296295</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45962.634446296295</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45962.634446296295</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45962.634446296295</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45962.634446296295</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45962.634446296295</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45962.634446296295</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45962.634446296295</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45962.634446296295</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45962.634446296295</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45962.634446296295</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45962.634446296295</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45962.634446296295</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45962.634446296295</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45962.634446296295</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45962.634446296295</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45962.634446296295</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45962.634446296295</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45962.634446296295</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45962.634446296295</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45962.634446296295</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45962.634446296295</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45962.634446296295</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45962.634446296295</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45962.634446296295</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45962.634446296295</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45962.634446296295</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45962.634446296295</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45962.634446296295</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45962.634446296295</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45962.634446296295</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45962.634446296295</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45962.634446296295</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45962.634446296295</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45962.634446296295</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45962.634446296295</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45962.634446296295</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45962.634446296295</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45962.634446296295</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45962.634446296295</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45962.634446296295</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45962.634446296295</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45962.634446296295</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45962.634446296295</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45962.634446296295</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45962.634446296295</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45962.634446296295</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45962.634446296295</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45962.634446296295</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45962.634446296295</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45962.634446296295</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45962.634446296295</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45962.634446296295</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45962.634446296295</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45962.634446296295</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45962.634446296295</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45962.634446296295</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45962.634446296295</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45962.634446296295</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45962.634446296295</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45962.634446296295</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45962.634446296295</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45962.634446296295</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45962.634446296295</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45962.634446296295</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45962.634446296295</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45962.634446296295</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45962.634446296295</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45962.634446296295</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45962.634446296295</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45962.634446296295</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45962.634446296295</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45962.634446296295</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45962.634446296295</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45962.634446296295</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45962.634446296295</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45962.634446296295</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45962.634446296295</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45962.634446296295</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45962.634446296295</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45962.634446296295</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45962.634446296295</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45962.634446296295</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45962.634446296295</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45962.634446296295</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45962.634446296295</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45962.634446296295</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45962.634446296295</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45962.634446296295</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45962.634446296295</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45962.634446296295</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45962.634446296295</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45962.634446296295</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45962.634446296295</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45962.634446296295</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45962.634446296295</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45962.634446296295</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45962.634446296295</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45962.634446296295</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45962.634446296295</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45962.634446296295</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45962.634446296295</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45962.634446296295</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45962.634446296295</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45962.634446296295</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45962.634446296295</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45962.634446296295</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45962.634446296295</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45962.634446296295</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45962.634446296295</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45962.634446296295</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45962.634446296295</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45962.634446296295</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45962.634446296295</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45962.634446296295</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45962.634446296295</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45962.634446296295</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45962.634446296295</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45962.634446296295</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45962.634446296295</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45962.634446296295</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45962.634446296295</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45962.634446296295</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45962.634446296295</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45962.634446296295</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45962.634446296295</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45962.634446296295</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45962.634446296295</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45962.634446296295</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45962.634446296295</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45962.634446296295</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45962.634446296295</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45962.634446296295</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45962.634446296295</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45962.634446296295</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45962.634446296295</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45962.634446296295</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45962.634446296295</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45962.634446296295</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45962.634446296295</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45962.634446296295</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45962.634446296295</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45962.634446296295</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45962.634446296295</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45962.634446296295</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45962.634446296295</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45962.634446296295</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45962.634446296295</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45962.634446296295</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45962.634446296295</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45962.634446296295</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45962.634446296295</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45962.634446296295</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45962.634446296295</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45962.634446296295</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45962.634446296295</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45962.634446296295</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45962.634446296295</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45962.634446296295</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45962.634446296295</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45962.634446296295</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45962.634446296295</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45962.634446296295</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45962.634446296295</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45962.634446296295</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45962.634446296295</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45962.634446296295</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45962.634446296295</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45962.634446296295</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45962.634446296295</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45962.634446296295</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45962.634446296295</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45962.634446296295</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45962.634446296295</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45962.634446296295</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45962.634446296295</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45962.634446296295</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45962.634446296295</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45962.634446296295</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45962.634446296295</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45962.634446296295</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45962.634446296295</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45962.634446296295</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45962.634446296295</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45962.634446296295</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45962.634446296295</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45962.634446296295</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45962.634446296295</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45962.634446296295</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45962.634446296295</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45962.634446296295</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45962.634446296295</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45962.634446296295</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45962.634446296295</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45962.634446296295</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45962.634446296295</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45962.634446296295</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45962.634446296295</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45962.634446296295</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45962.634446296295</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45962.634446296295</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45962.634446296295</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45962.634446296295</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45962.634446296295</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45962.634446296295</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45962.634446296295</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45962.634446296295</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45962.634446296295</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45962.634446296295</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45962.634446296295</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45962.634446296295</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45962.634446296295</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45962.634446296295</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45962.634446296295</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45962.634446296295</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45962.634446296295</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45962.634446296295</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45962.634446296295</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45962.634446296295</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45962.634446296295</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45962.634446296295</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45962.634446296295</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45962.634446296295</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45962.634446296295</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45962.634446296295</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45962.634446296295</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45962.634446296295</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45962.634446296295</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45962.634446296295</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45962.634446296295</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45962.634446296295</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45962.634446296295</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45962.634446296295</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45962.634446296295</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45962.634446296295</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45962.634446296295</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45962.634446296295</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45962.634446296295</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45962.634446296295</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45962.634446296295</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45962.634446296295</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45962.634446296295</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45962.634446296295</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45962.634446296295</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45962.634446296295</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45962.634446296295</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45962.634446296295</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45962.634446296295</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45962.634446296295</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45962.634446296295</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45962.634446296295</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45962.634446296295</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45962.634446296295</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45962.634446296295</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45962.634446296295</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45962.634446296295</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45962.634446296295</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45962.634446296295</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45962.634446296295</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45962.634446296295</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45962.634446296295</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39113</v>
      </c>
      <c r="B2" s="93" t="str">
        <f>IFERROR(VLOOKUP(D2,DB!A:K,11,0),"")</f>
        <v>R4</v>
      </c>
      <c r="C2" s="96">
        <v>1</v>
      </c>
      <c r="D2" s="93" t="s">
        <v>35092</v>
      </c>
      <c r="E2" s="97" t="s">
        <v>39021</v>
      </c>
      <c r="F2" s="98">
        <v>45703.480717592596</v>
      </c>
      <c r="G2" s="99">
        <f ca="1">IFERROR(NOW()-F2,"")</f>
        <v>259.15372870369902</v>
      </c>
      <c r="H2" s="98">
        <v>45703.474768518521</v>
      </c>
      <c r="I2" s="98" t="str">
        <f>IFERROR(VLOOKUP(D2,DB!A:F,6,0),"")</f>
        <v>SCECO</v>
      </c>
      <c r="J2" s="98" t="str">
        <f>IFERROR(VLOOKUP(D2,DB!A:G,7,0),"")</f>
        <v>Dead</v>
      </c>
      <c r="K2" s="100" t="s">
        <v>39114</v>
      </c>
      <c r="L2" s="93" t="str">
        <f>IFERROR(VLOOKUP(D2,DB!A:I,9,0),"")</f>
        <v>Latis</v>
      </c>
    </row>
    <row r="3" spans="1:16" ht="26.25" customHeight="1">
      <c r="A3" s="168" t="s">
        <v>39115</v>
      </c>
      <c r="B3" s="118" t="str">
        <f>IFERROR(VLOOKUP(D3,DB!A:K,11,0),"")</f>
        <v>R4</v>
      </c>
      <c r="C3" s="119">
        <v>1</v>
      </c>
      <c r="D3" s="93" t="s">
        <v>28974</v>
      </c>
      <c r="E3" s="97" t="s">
        <v>39021</v>
      </c>
      <c r="F3" s="122">
        <v>45960.96875</v>
      </c>
      <c r="G3" s="123">
        <f ca="1">IFERROR(NOW()-F3,"")</f>
        <v>1.6656962962952093</v>
      </c>
      <c r="H3" s="122">
        <v>45960.963101851848</v>
      </c>
      <c r="I3" s="118" t="str">
        <f>IFERROR(VLOOKUP(D3,DB!A:F,6,0),"")</f>
        <v>SCECO</v>
      </c>
      <c r="J3" s="118" t="str">
        <f>IFERROR(VLOOKUP(D3,DB!A:G,7,0),"")</f>
        <v>Weak</v>
      </c>
      <c r="K3" s="124" t="s">
        <v>39116</v>
      </c>
      <c r="L3" s="120" t="str">
        <f>IFERROR(VLOOKUP(D3,DB!A:I,9,0),"")</f>
        <v>Latis</v>
      </c>
    </row>
    <row r="4" spans="1:16" ht="15" customHeight="1">
      <c r="A4" s="118"/>
      <c r="B4" s="118" t="str">
        <f>IFERROR(VLOOKUP(D4,DB!A:K,11,0),"")</f>
        <v/>
      </c>
      <c r="C4" s="119"/>
      <c r="D4" s="120"/>
      <c r="E4" s="97"/>
      <c r="F4" s="122"/>
      <c r="G4" s="123">
        <f ca="1">IFERROR(NOW()-F4,"")</f>
        <v>45962.634446296295</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45962.634446296295</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45962.634446296295</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45962.634446296295</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45962.634446296295</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45962.634446296295</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45962.634446296295</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45962.634446296295</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45962.634446296295</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45962.634446296295</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45962.634446296295</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45962.634446296295</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45962.634446296295</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45962.634446296295</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45962.634446296295</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45962.634446296295</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45962.634446296295</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45962.634446296295</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45962.634446296295</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45962.634446296295</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45962.634446296295</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45962.634446296295</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45962.634446296295</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45962.634446296295</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45962.634446296295</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45962.634446296295</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45962.634446296295</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45962.634446296295</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45962.634446296295</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45962.634446296295</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45962.634446296295</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45962.634446296295</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45962.634446296295</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45962.634446296295</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45962.634446296295</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45962.634446296295</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45962.634446296295</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45962.634446296295</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45962.634446296295</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45962.634446296295</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45962.634446296295</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45962.634446296295</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45962.634446296295</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45962.634446296295</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45962.634446296295</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45962.634446296295</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45962.634446296295</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45962.634446296295</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45962.634446296295</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45962.634446296295</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45962.634446296295</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45962.634446296295</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45962.634446296295</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45962.634446296295</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45962.634446296295</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45962.634446296295</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45962.634446296295</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45962.634446296295</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45962.634446296295</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45962.634446296295</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45962.634446296295</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45962.634446296295</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45962.634446296295</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45962.634446296295</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45962.634446296295</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45962.634446296295</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45962.634446296295</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45962.634446296295</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45962.634446296295</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45962.634446296295</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45962.634446296295</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45962.634446296295</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45962.634446296295</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45962.634446296295</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45962.634446296295</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45962.634446296295</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45962.634446296295</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45962.634446296295</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45962.634446296295</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45962.634446296295</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45962.634446296295</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45962.634446296295</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45962.634446296295</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45962.634446296295</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45962.634446296295</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45962.634446296295</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45962.634446296295</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45962.634446296295</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45962.634446296295</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45962.634446296295</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45962.634446296295</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45962.634446296295</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45962.634446296295</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45962.634446296295</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45962.634446296295</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45962.634446296295</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45962.634446296295</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45962.634446296295</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45962.634446296295</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45962.634446296295</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45962.634446296295</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45962.634446296295</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45962.634446296295</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45962.634446296295</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45962.634446296295</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45962.634446296295</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45962.634446296295</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45962.634446296295</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45962.634446296295</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45962.634446296295</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45962.634446296295</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70.802385879629583</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39104</v>
      </c>
      <c r="F3" s="38">
        <v>45926.188877314817</v>
      </c>
      <c r="G3" s="143">
        <f t="shared" ref="G3" ca="1" si="0">IFERROR(NOW()-F3,"")</f>
        <v>36.445568981478573</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39104</v>
      </c>
      <c r="F4" s="152">
        <v>45948.661111111112</v>
      </c>
      <c r="G4" s="153">
        <f ca="1">IFERROR(NOW()-F4,"")</f>
        <v>13.973335185182805</v>
      </c>
      <c r="H4" s="152">
        <v>45948.661111111112</v>
      </c>
      <c r="I4" s="151" t="str">
        <f>IFERROR(VLOOKUP(D4,DB!A:F,6,0),"")</f>
        <v>SCECO</v>
      </c>
      <c r="J4" s="151" t="str">
        <f>IFERROR(VLOOKUP(D4,DB!A:G,7,0),"")</f>
        <v>Dead</v>
      </c>
      <c r="K4" s="151" t="s">
        <v>39122</v>
      </c>
      <c r="L4" s="151" t="str">
        <f>IFERROR(VLOOKUP(D4,DB!A:I,9,0),"")</f>
        <v>Latis</v>
      </c>
    </row>
    <row r="5" spans="1:13" ht="15">
      <c r="A5" s="151"/>
      <c r="B5" s="151" t="str">
        <f>IFERROR(VLOOKUP(D5,DB!A:K,11,0),"")</f>
        <v/>
      </c>
      <c r="C5" s="151"/>
      <c r="D5" s="151"/>
      <c r="E5" s="151"/>
      <c r="F5" s="152"/>
      <c r="G5" s="153">
        <f ca="1">IFERROR(NOW()-F5,"")</f>
        <v>45962.634446296295</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45962.634446296295</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45962.634446296295</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45962.634446296295</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45962.634446296295</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45962.634446296295</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45962.634446296295</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45962.634446296295</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45962.634446296295</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45962.634446296295</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45962.634446296295</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45962.634446296295</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45962.634446296295</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45962.634446296295</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45962.634446296295</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45962.634446296295</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45962.634446296295</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45962.634446296295</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45962.634446296295</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45962.634446296295</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45962.634446296295</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45962.634446296295</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45962.634446296295</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45962.634446296295</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45962.634446296295</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45962.634446296295</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45962.634446296295</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45962.634446296295</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45962.634446296295</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45962.634446296295</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45962.634446296295</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45962.634446296295</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45962.634446296295</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45962.634446296295</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45962.634446296295</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45962.634446296295</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45962.634446296295</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45962.634446296295</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45962.634446296295</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45962.634446296295</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45962.634446296295</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45962.634446296295</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45962.634446296295</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45962.634446296295</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45962.634446296295</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45962.634446296295</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45962.634446296295</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45962.634446296295</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45962.634446296295</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45962.634446296295</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45962.634446296295</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45962.634446296295</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45962.634446296295</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45962.634446296295</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45962.634446296295</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45962.634446296295</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45962.634446296295</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45962.634446296295</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45962.634446296295</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45962.634446296295</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45962.634446296295</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45962.634446296295</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45962.634446296295</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45962.634446296295</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45962.634446296295</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45962.634446296295</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45962.634446296295</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45962.634446296295</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45962.634446296295</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45962.634446296295</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45962.634446296295</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45962.634446296295</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45962.634446296295</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45962.634446296295</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45962.634446296295</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45962.634446296295</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45962.634446296295</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45962.634446296295</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45962.634446296295</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45962.634446296295</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45962.634446296295</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45962.634446296295</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45962.634446296295</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45962.634446296295</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45962.634446296295</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45962.634446296295</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45962.634446296295</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45962.634446296295</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45962.634446296295</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45962.634446296295</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45962.634446296295</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45962.634446296295</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45962.634446296295</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45962.634446296295</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45962.634446296295</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45962.634446296295</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45962.634446296295</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45962.634446296295</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45962.634446296295</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45962.634446296295</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45962.634446296295</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45962.634446296295</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45962.634446296295</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45962.634446296295</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45962.634446296295</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45962.634446296295</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45962.634446296295</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45962.634446296295</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45962.634446296295</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45962.634446296295</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45962.634446296295</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45962.634446296295</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45962.634446296295</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45962.634446296295</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45962.634446296295</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45962.634446296295</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45962.634446296295</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45962.634446296295</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45962.634446296295</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45962.634446296295</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45962.634446296295</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45962.634446296295</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45962.634446296295</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45962.634446296295</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45962.634446296295</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45962.634446296295</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45962.634446296295</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45962.634446296295</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45962.634446296295</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45962.634446296295</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45962.634446296295</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45962.634446296295</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45962.634446296295</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45962.634446296295</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45962.634446296295</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45962.634446296295</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45962.634446296295</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45962.634446296295</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45962.634446296295</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45962.634446296295</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45962.634446296295</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45962.634446296295</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45962.634446296295</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45962.634446296295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45962.634446296295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45962.634446296295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45962.634446296295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45962.634446296295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45962.634446296295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45962.634446296295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45962.634446296295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45962.634446296295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45962.634446296295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45962.634446296295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45962.634446296295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45962.634446296295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45962.634446296295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45962.634446296295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45962.634446296295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45962.634446296295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45962.634446296295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45962.634446296295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45962.634446296295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45962.634446296295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45962.634446296295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45962.634446296295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45962.634446296295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45962.634446296295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45962.634446296295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45962.634446296295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45962.634446296295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45962.634446296295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45962.634446296295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45962.634446296295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45962.634446296295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45962.634446296295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45962.634446296295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45962.634446296295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45962.634446296295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45962.634446296295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45962.634446296295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45962.634446296295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45962.634446296295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45962.634446296295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45962.634446296295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45962.634446296295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45962.634446296295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45962.634446296295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45962.634446296295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45962.634446296295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45962.634446296295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45962.634446296295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45962.634446296295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45962.634446296295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45962.634446296295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45962.634446296295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45962.634446296295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45962.634446296295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45962.634446296295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45962.634446296295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45962.634446296295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45962.634446296295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45962.634446296295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45962.634446296295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45962.634446296295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45962.634446296295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45962.634446296295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45962.634446296295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45962.634446296295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45962.634446296295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45962.634446296295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45962.634446296295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45962.634446296295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45962.634446296295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45962.634446296295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45962.634446296295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45962.634446296295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45962.634446296295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45962.634446296295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45962.634446296295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45962.634446296295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45962.634446296295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45962.634446296295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45962.634446296295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45962.634446296295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45962.634446296295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45962.634446296295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45962.634446296295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45962.634446296295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45962.634446296295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45962.634446296295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45962.634446296295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45962.634446296295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45962.634446296295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45962.634446296295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45962.634446296295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45962.634446296295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45962.634446296295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45962.634446296295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45962.634446296295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45962.634446296295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45962.634446296295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45962.634446296295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45962.634446296295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45962.634446296295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45962.634446296295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45962.634446296295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45962.634446296295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45962.634446296295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45962.634446296295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45962.634446296295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45962.634446296295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45962.634446296295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45962.634446296295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45962.634446296295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45962.634446296295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45962.634446296295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45962.634446296295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45962.634446296295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45962.634446296295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45962.634446296295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45962.634446296295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45962.634446296295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45962.634446296295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45962.634446296295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45962.634446296295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45962.634446296295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45962.634446296295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45962.634446296295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45962.634446296295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45962.634446296295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45962.634446296295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45962.634446296295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45962.634446296295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45962.634446296295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45962.634446296295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45962.634446296295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45962.634446296295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45962.634446296295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45962.634446296295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45962.634446296295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45962.634446296295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45962.634446296295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45962.634446296295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45962.634446296295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45962.634446296295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45962.634446296295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45962.634446296295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45962.634446296295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45962.634446296295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45962.634446296295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45962.634446296295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45962.634446296295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45962.634446296295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45962.634446296295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45962.634446296295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45962.634446296295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45962.634446296295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45962.634446296295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45962.634446296295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45962.634446296295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45962.634446296295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45962.634446296295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45962.634446296295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45962.634446296295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45962.634446296295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45962.634446296295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45962.634446296295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45962.634446296295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45962.634446296295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45962.634446296295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45962.634446296295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45962.634446296295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45962.634446296295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45962.634446296295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45962.634446296295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45962.634446296295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45962.634446296295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45962.634446296295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45962.634446296295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45962.634446296295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45962.634446296295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45962.634446296295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45962.634446296295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45962.634446296295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45962.634446296295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45962.634446296295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45962.634446296295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45962.634446296295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45962.634446296295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45962.634446296295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45962.634446296295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45962.634446296295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45962.634446296295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45962.634446296295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45962.634446296295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45962.634446296295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45962.634446296295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45962.634446296295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45962.634446296295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45962.634446296295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45962.634446296295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45962.634446296295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45962.634446296295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45962.634446296295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45962.634446296295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45962.634446296295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45962.634446296295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45962.634446296295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45962.634446296295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45962.634446296295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45962.634446296295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45962.634446296295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45962.634446296295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45962.634446296295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45962.634446296295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45962.634446296295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45962.634446296295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45962.634446296295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45962.634446296295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45962.634446296295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45962.634446296295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45962.634446296295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45962.634446296295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45962.634446296295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45962.634446296295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45962.634446296295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45962.634446296295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45962.634446296295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45962.634446296295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45962.634446296295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45962.634446296295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45962.634446296295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45962.634446296295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45962.634446296295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45962.634446296295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45962.634446296295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45962.634446296295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45962.634446296295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45962.634446296295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45962.634446296295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45962.634446296295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45962.634446296295</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45962.634446296295</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4"/>
  <sheetViews>
    <sheetView tabSelected="1" workbookViewId="0">
      <selection activeCell="A5" sqref="A5:X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1</v>
      </c>
      <c r="D2" s="102" t="s">
        <v>38539</v>
      </c>
      <c r="E2" s="105" t="s">
        <v>39021</v>
      </c>
      <c r="F2" s="106"/>
      <c r="G2" s="76">
        <f ca="1">IFERROR(NOW()-F2,"-")</f>
        <v>45962.634446064818</v>
      </c>
      <c r="H2" s="106">
        <v>45962.544999999998</v>
      </c>
      <c r="I2" s="102" t="str">
        <f>IFERROR(VLOOKUP(D2,DB!A:F,6,0),"")</f>
        <v>Generator-SG</v>
      </c>
      <c r="J2" s="101" t="str">
        <f>IFERROR(VLOOKUP(D2,DB!A:G,7,0),"")</f>
        <v>Vandalized</v>
      </c>
      <c r="K2" s="107" t="s">
        <v>39124</v>
      </c>
      <c r="L2" s="108" t="str">
        <f>IFERROR(VLOOKUP(D2,DB!A:I,9,0),"")</f>
        <v>Latis</v>
      </c>
    </row>
    <row r="3" spans="1:16383" ht="31.5" customHeight="1">
      <c r="A3" s="103" t="s">
        <v>39125</v>
      </c>
      <c r="B3" s="102" t="str">
        <f>IFERROR(VLOOKUP(D3,DB!A:K,11,0),"")</f>
        <v>R6</v>
      </c>
      <c r="C3" s="104">
        <v>1</v>
      </c>
      <c r="D3" s="102" t="s">
        <v>29382</v>
      </c>
      <c r="E3" s="105" t="s">
        <v>39021</v>
      </c>
      <c r="F3" s="106">
        <v>45962.580717592595</v>
      </c>
      <c r="G3" s="76">
        <f ca="1">IFERROR(NOW()-F3,"-")</f>
        <v>5.3728472223156132E-2</v>
      </c>
      <c r="H3" s="106">
        <v>45962.574988425928</v>
      </c>
      <c r="I3" s="102" t="str">
        <f>IFERROR(VLOOKUP(D3,DB!A:F,6,0),"")</f>
        <v>SCECO</v>
      </c>
      <c r="J3" s="101" t="str">
        <f>IFERROR(VLOOKUP(D3,DB!A:G,7,0),"")</f>
        <v>Dead</v>
      </c>
      <c r="K3" s="107" t="s">
        <v>39126</v>
      </c>
      <c r="L3" s="108" t="str">
        <f>IFERROR(VLOOKUP(D3,DB!A:I,9,0),"")</f>
        <v>Latis</v>
      </c>
    </row>
    <row r="4" spans="1:16383" ht="31.5" customHeight="1">
      <c r="A4" s="170" t="s">
        <v>39127</v>
      </c>
      <c r="B4" s="102" t="str">
        <f>IFERROR(VLOOKUP(D4,DB!A:K,11,0),"")</f>
        <v>R6</v>
      </c>
      <c r="C4" s="104">
        <v>1</v>
      </c>
      <c r="D4" s="102" t="s">
        <v>38129</v>
      </c>
      <c r="E4" s="105" t="s">
        <v>39021</v>
      </c>
      <c r="F4" s="106">
        <v>45962.602650462963</v>
      </c>
      <c r="G4" s="76">
        <f ca="1">IFERROR(NOW()-F4,"-")</f>
        <v>3.1795601855264977E-2</v>
      </c>
      <c r="H4" s="106">
        <v>45962.596724537034</v>
      </c>
      <c r="I4" s="102" t="str">
        <f>IFERROR(VLOOKUP(D4,DB!A:F,6,0),"")</f>
        <v>SCECO</v>
      </c>
      <c r="J4" s="101" t="str">
        <f>IFERROR(VLOOKUP(D4,DB!A:G,7,0),"")</f>
        <v>No BB Shifted</v>
      </c>
      <c r="K4" s="107" t="s">
        <v>39128</v>
      </c>
      <c r="L4" s="108" t="str">
        <f>IFERROR(VLOOKUP(D4,DB!A:I,9,0),"")</f>
        <v>Latis</v>
      </c>
    </row>
    <row r="5" spans="1:16383" ht="31.5" customHeight="1">
      <c r="A5" s="103"/>
      <c r="B5" s="102" t="str">
        <f>IFERROR(VLOOKUP(D5,DB!A:K,11,0),"")</f>
        <v/>
      </c>
      <c r="C5" s="104"/>
      <c r="D5" s="102"/>
      <c r="E5" s="105"/>
      <c r="F5" s="106"/>
      <c r="G5" s="76">
        <f ca="1">IFERROR(NOW()-F5,"-")</f>
        <v>45962.634446064818</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69"/>
      <c r="E6" s="105"/>
      <c r="F6" s="106"/>
      <c r="G6" s="76">
        <f ca="1">IFERROR(NOW()-F6,"-")</f>
        <v>45962.634446064818</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45962.634446064818</v>
      </c>
      <c r="H7" s="106"/>
      <c r="I7" s="102" t="str">
        <f>IFERROR(VLOOKUP(D7,DB!A:F,6,0),"")</f>
        <v/>
      </c>
      <c r="J7" s="101" t="str">
        <f>IFERROR(VLOOKUP(D7,DB!A:G,7,0),"")</f>
        <v/>
      </c>
      <c r="K7" s="107"/>
      <c r="L7" s="108" t="str">
        <f>IFERROR(VLOOKUP(D7,DB!A:I,9,0),"")</f>
        <v/>
      </c>
    </row>
    <row r="8" spans="1:16383" ht="31.5" customHeight="1">
      <c r="A8" s="103"/>
      <c r="B8" s="102" t="str">
        <f>IFERROR(VLOOKUP(D8,DB!A:K,11,0),"")</f>
        <v/>
      </c>
      <c r="C8" s="104"/>
      <c r="D8"/>
      <c r="E8" s="105"/>
      <c r="F8" s="106"/>
      <c r="G8" s="76">
        <f ca="1">IFERROR(NOW()-F8,"-")</f>
        <v>45962.634446064818</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45962.634446064818</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45962.634446064818</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45962.634446064818</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45962.634446064818</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45962.634446064818</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45962.634446064818</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45962.634446064818</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45962.634446064818</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45962.634446064818</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45962.634446064818</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45962.634446064818</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45962.634446064818</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45962.634446064818</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45962.634446064818</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45962.634446064818</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45962.634446064818</v>
      </c>
      <c r="H24" s="106"/>
      <c r="I24" s="102" t="str">
        <f>IFERROR(VLOOKUP(D24,DB!A:F,6,0),"")</f>
        <v/>
      </c>
      <c r="J24" s="101" t="str">
        <f>IFERROR(VLOOKUP(D24,DB!A:G,7,0),"")</f>
        <v/>
      </c>
      <c r="K24" s="107"/>
      <c r="L24" s="108" t="str">
        <f>IFERROR(VLOOKUP(D24,DB!A:I,9,0),"")</f>
        <v/>
      </c>
    </row>
  </sheetData>
  <dataValidations count="2">
    <dataValidation allowBlank="1" showInputMessage="1" showErrorMessage="1" sqref="E1" xr:uid="{380493DB-286A-4683-AF55-C78F04945A49}"/>
    <dataValidation type="list" allowBlank="1" showInputMessage="1" showErrorMessage="1" sqref="E2:E2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2025-11-01T12:15:36Z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