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34" documentId="120_S{2AC9BD13-BADA-5192-A53E-5A8FF88502F6}" xr6:coauthVersionLast="47" xr6:coauthVersionMax="47" xr10:uidLastSave="{888D5BBB-4458-4579-80CE-41FEAA412D2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<sst xmlns="http://schemas.openxmlformats.org/spreadsheetml/2006/main" count="181618" uniqueCount="39218">
  <si>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</si>
  <si>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</si>
  <si>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</si>
  <si>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</si>
  <si>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</si>
  <si>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</si>
  <si>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</si>
  <si>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</si>
  <si>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</si>
  <si>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</si>
  <si>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</si>
  <si>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</si>
  <si>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</si>
  <si>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</si>
  <si>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</si>
  <si>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</si>
  <si>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</si>
  <si>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</si>
  <si>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</si>
  <si>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</si>
  <si>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</si>
  <si>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</si>
  <si>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</si>
  <si>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</si>
  <si>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</si>
  <si>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</si>
  <si>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</si>
  <si>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</si>
  <si>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</si>
  <si>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</si>
  <si>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</si>
  <si>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</si>
  <si>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</si>
  <si>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</si>
  <si>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</si>
  <si>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</si>
  <si>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</si>
  <si>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</si>
  <si>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</si>
  <si>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</si>
  <si>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</si>
  <si>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</si>
  <si>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</si>
  <si>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</si>
  <si>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</si>
  <si>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</si>
  <si>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</si>
  <si>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</si>
  <si>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</si>
  <si>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</si>
  <si>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</si>
  <si>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</si>
  <si>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</si>
  <si>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</si>
  <si>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</si>
  <si>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</si>
  <si>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</si>
  <si>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</si>
  <si>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</si>
  <si>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</si>
  <si>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</si>
  <si>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</si>
  <si>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</si>
  <si>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</si>
  <si>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</si>
  <si>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</si>
  <si>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</si>
  <si>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</si>
  <si>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</si>
  <si>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</si>
  <si>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</si>
  <si>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</si>
  <si>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</si>
  <si>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</si>
  <si>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</si>
  <si>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</si>
  <si>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</si>
  <si>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</si>
  <si>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</si>
  <si>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</si>
  <si>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</si>
  <si>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</si>
  <si>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</si>
  <si>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</si>
  <si>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</si>
  <si>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</si>
  <si>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</si>
  <si>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</si>
  <si>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</si>
  <si>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</si>
  <si>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</si>
  <si>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</si>
  <si>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</si>
  <si>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</si>
  <si>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</si>
  <si>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</si>
  <si>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</si>
  <si>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</si>
  <si>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</si>
  <si>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</si>
  <si>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</si>
  <si>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</si>
  <si>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</si>
  <si>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</si>
  <si>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</si>
  <si>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</si>
  <si>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</si>
  <si>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</si>
  <si>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</si>
  <si>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</si>
  <si>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</si>
  <si>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</si>
  <si>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</si>
  <si>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</si>
  <si>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</si>
  <si>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</si>
  <si>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</si>
  <si>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</si>
  <si>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</si>
  <si>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</si>
  <si>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</si>
  <si>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</si>
  <si>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</si>
  <si>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</si>
  <si>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</si>
  <si>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</si>
  <si>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</si>
  <si>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</si>
  <si>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</si>
  <si>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</si>
  <si>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</si>
  <si>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</si>
  <si>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</si>
  <si>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</si>
  <si>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</si>
  <si>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</si>
  <si>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</si>
  <si>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</si>
  <si>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</si>
  <si>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</si>
  <si>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</si>
  <si>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</si>
  <si>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</si>
  <si>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</si>
  <si>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</si>
  <si>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</si>
  <si>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</si>
  <si>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</si>
  <si>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</si>
  <si>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</si>
  <si>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</si>
  <si>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</si>
  <si>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</si>
  <si>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</si>
  <si>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</si>
  <si>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</si>
  <si>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</si>
  <si>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</si>
  <si>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</si>
  <si>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</si>
  <si>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</si>
  <si>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</si>
  <si>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</si>
  <si>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</si>
  <si>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</si>
  <si>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</si>
  <si>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</si>
  <si>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</si>
  <si>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</si>
  <si>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</si>
  <si>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</si>
  <si>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</si>
  <si>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</si>
  <si>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</si>
  <si>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</si>
  <si>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</si>
  <si>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</si>
  <si>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</si>
  <si>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</si>
  <si>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</si>
  <si>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</si>
  <si>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</si>
  <si>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</si>
  <si>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</si>
  <si>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</si>
  <si>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</si>
  <si>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</si>
  <si>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</si>
  <si>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</si>
  <si>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</si>
  <si>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</si>
  <si>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</si>
  <si>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</si>
  <si>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</si>
  <si>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</si>
  <si>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</si>
  <si>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</si>
  <si>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</si>
  <si>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</si>
  <si>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</si>
  <si>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</si>
  <si>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</si>
  <si>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</si>
  <si>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</si>
  <si>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</si>
  <si>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</si>
  <si>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</si>
  <si>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</si>
  <si>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</si>
  <si>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</si>
  <si>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</si>
  <si>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</si>
  <si>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</si>
  <si>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</si>
  <si>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</si>
  <si>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</si>
  <si>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</si>
  <si>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</si>
  <si>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</si>
  <si>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</si>
  <si>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</si>
  <si>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</si>
  <si>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</si>
  <si>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</si>
  <si>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</si>
  <si>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</si>
  <si>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</si>
  <si>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</si>
  <si>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</si>
  <si>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</si>
  <si>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</si>
  <si>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</si>
  <si>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</si>
  <si>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</si>
  <si>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</si>
  <si>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</si>
  <si>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</si>
  <si>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</si>
  <si>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</si>
  <si>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</si>
  <si>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</si>
  <si>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</si>
  <si>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</si>
  <si>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</si>
  <si>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</si>
  <si>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</si>
  <si>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</si>
  <si>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</si>
  <si>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</si>
  <si>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</si>
  <si>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</si>
  <si>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</si>
  <si>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</si>
  <si>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</si>
  <si>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</si>
  <si>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</si>
  <si>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</si>
  <si>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</si>
  <si>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</si>
  <si>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</si>
  <si>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</si>
  <si>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</si>
  <si>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</si>
  <si>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</si>
  <si>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</si>
  <si>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</si>
  <si>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</si>
  <si>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</si>
  <si>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</si>
  <si>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</si>
  <si>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</si>
  <si>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</si>
  <si>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</si>
  <si>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</si>
  <si>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</si>
  <si>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</si>
  <si>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</si>
  <si>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</si>
  <si>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</si>
  <si>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</si>
  <si>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</si>
  <si>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</si>
  <si>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</si>
  <si>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</si>
  <si>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</si>
  <si>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</si>
  <si>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</si>
  <si>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</si>
  <si>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</si>
  <si>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</si>
  <si>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</si>
  <si>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</si>
  <si>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</si>
  <si>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</si>
  <si>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</si>
  <si>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</si>
  <si>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</si>
  <si>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</si>
  <si>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</si>
  <si>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</si>
  <si>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</si>
  <si>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</si>
  <si>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</si>
  <si>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</si>
  <si>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</si>
  <si>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</si>
  <si>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</si>
  <si>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</si>
  <si>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</si>
  <si>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</si>
  <si>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</si>
  <si>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</si>
  <si>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</si>
  <si>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</si>
  <si>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</si>
  <si>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</si>
  <si>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</si>
  <si>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</si>
  <si>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</si>
  <si>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</si>
  <si>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</si>
  <si>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</si>
  <si>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</si>
  <si>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</si>
  <si>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</si>
  <si>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</si>
  <si>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</si>
  <si>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</si>
  <si>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</si>
  <si>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</si>
  <si>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</si>
  <si>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</si>
  <si>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</si>
  <si>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</si>
  <si>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</si>
  <si>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</si>
  <si>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</si>
  <si>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</si>
  <si>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</si>
  <si>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</si>
  <si>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</si>
  <si>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</si>
  <si>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</si>
  <si>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</si>
  <si>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</si>
  <si>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</si>
  <si>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</si>
  <si>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</si>
  <si>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</si>
  <si>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</si>
  <si>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</si>
  <si>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</si>
  <si>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</si>
  <si>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</si>
  <si>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</si>
  <si>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</si>
  <si>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</si>
  <si>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</si>
  <si>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</si>
  <si>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</si>
  <si>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</si>
  <si>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</si>
  <si>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</si>
  <si>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</si>
  <si>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</si>
  <si>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</si>
  <si>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</si>
  <si>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</si>
  <si>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</si>
  <si>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</si>
  <si>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</si>
  <si>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</si>
  <si>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</si>
  <si>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</si>
  <si>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</si>
  <si>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</si>
  <si>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</si>
  <si>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</si>
  <si>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</si>
  <si>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</si>
  <si>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</si>
  <si>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</si>
  <si>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</si>
  <si>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</si>
  <si>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</si>
  <si>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</si>
  <si>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</si>
  <si>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</si>
  <si>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</si>
  <si>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</si>
  <si>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</si>
  <si>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</si>
  <si>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</si>
  <si>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</si>
  <si>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</si>
  <si>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</si>
  <si>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</si>
  <si>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</si>
  <si>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</si>
  <si>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</si>
  <si>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</si>
  <si>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</si>
  <si>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</si>
  <si>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</si>
  <si>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</si>
  <si>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</si>
  <si>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</si>
  <si>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</si>
  <si>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</si>
  <si>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</si>
  <si>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</si>
  <si>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</si>
  <si>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</si>
  <si>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</si>
  <si>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</si>
  <si>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</si>
  <si>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</si>
  <si>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</si>
  <si>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</si>
  <si>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</si>
  <si>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</si>
  <si>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</si>
  <si>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</si>
  <si>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</si>
  <si>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</si>
  <si>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</si>
  <si>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</si>
  <si>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</si>
  <si>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</si>
  <si>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</si>
  <si>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</si>
  <si>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</si>
  <si>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</si>
  <si>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</si>
  <si>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</si>
  <si>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</si>
  <si>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</si>
  <si>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</si>
  <si>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</si>
  <si>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</si>
  <si>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</si>
  <si>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</si>
  <si>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</si>
  <si>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</si>
  <si>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</si>
  <si>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</si>
  <si>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</si>
  <si>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</si>
  <si>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</si>
  <si>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</si>
  <si>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</si>
  <si>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</si>
  <si>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</si>
  <si>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</si>
  <si>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</si>
  <si>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</si>
  <si>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</si>
  <si>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</si>
  <si>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</si>
  <si>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</si>
  <si>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</si>
  <si>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</si>
  <si>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</si>
  <si>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</si>
  <si>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</si>
  <si>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</si>
  <si>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</si>
  <si>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</si>
  <si>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</si>
  <si>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</si>
  <si>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</si>
  <si>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</si>
  <si>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</si>
  <si>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</si>
  <si>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</si>
  <si>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</si>
  <si>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</si>
  <si>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</si>
  <si>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</si>
  <si>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</si>
  <si>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</si>
  <si>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</si>
  <si>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</si>
  <si>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</si>
  <si>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</si>
  <si>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</si>
  <si>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</si>
  <si>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</si>
  <si>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</si>
  <si>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</si>
  <si>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</si>
  <si>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</si>
  <si>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</si>
  <si>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</si>
  <si>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</si>
  <si>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</si>
  <si>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</si>
  <si>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</si>
  <si>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</si>
  <si>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</si>
  <si>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</si>
  <si>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</si>
  <si>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</si>
  <si>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</si>
  <si>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</si>
  <si>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</si>
  <si>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</si>
  <si>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</si>
  <si>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</si>
  <si>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</si>
  <si>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</si>
  <si>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</si>
  <si>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</si>
  <si>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</si>
  <si>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</si>
  <si>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</si>
  <si>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</si>
  <si>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</si>
  <si>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</si>
  <si>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</si>
  <si>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</si>
  <si>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</si>
  <si>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</si>
  <si>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</si>
  <si>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</si>
  <si>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</si>
  <si>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</si>
  <si>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</si>
  <si>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</si>
  <si>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</si>
  <si>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</si>
  <si>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</si>
  <si>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</si>
  <si>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</si>
  <si>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</si>
  <si>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</si>
  <si>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</si>
  <si>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</si>
  <si>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</si>
  <si>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</si>
  <si>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</si>
  <si>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</si>
  <si>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</si>
  <si>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</si>
  <si>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</si>
  <si>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</si>
  <si>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</si>
  <si>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</si>
  <si>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</si>
  <si>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</si>
  <si>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</si>
  <si>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</si>
  <si>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</si>
  <si>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</si>
  <si>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</si>
  <si>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</si>
  <si>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</si>
  <si>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</si>
  <si>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</si>
  <si>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</si>
  <si>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</si>
  <si>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</si>
  <si>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</si>
  <si>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</si>
  <si>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</si>
  <si>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</si>
  <si>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</si>
  <si>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</si>
  <si>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</si>
  <si>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</si>
  <si>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</si>
  <si>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</si>
  <si>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</si>
  <si>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</si>
  <si>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</si>
  <si>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</si>
  <si>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</si>
  <si>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</si>
  <si>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</si>
  <si>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</si>
  <si>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</si>
  <si>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</si>
  <si>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</si>
  <si>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</si>
  <si>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</si>
  <si>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</si>
  <si>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</si>
  <si>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</si>
  <si>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</si>
  <si>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</si>
  <si>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</si>
  <si>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</si>
  <si>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</si>
  <si>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</si>
  <si>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</si>
  <si>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</si>
  <si>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</si>
  <si>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</si>
  <si>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</si>
  <si>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</si>
  <si>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</si>
  <si>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</si>
  <si>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</si>
  <si>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</si>
  <si>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</si>
  <si>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</si>
  <si>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</si>
  <si>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</si>
  <si>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</si>
  <si>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</si>
  <si>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</si>
  <si>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</si>
  <si>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</si>
  <si>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</si>
  <si>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</si>
  <si>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</si>
  <si>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</si>
  <si>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</si>
  <si>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</si>
  <si>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</si>
  <si>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</si>
  <si>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</si>
  <si>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</si>
  <si>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</si>
  <si>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</si>
  <si>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</si>
  <si>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</si>
  <si>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</si>
  <si>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</si>
  <si>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</si>
  <si>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</si>
  <si>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</si>
  <si>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</si>
  <si>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</si>
  <si>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</si>
  <si>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</si>
  <si>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</si>
  <si>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</si>
  <si>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</si>
  <si>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</si>
  <si>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</si>
  <si>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</si>
  <si>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</si>
  <si>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</si>
  <si>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</si>
  <si>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</si>
  <si>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</si>
  <si>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</si>
  <si>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</si>
  <si>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</si>
  <si>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</si>
  <si>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</si>
  <si>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</si>
  <si>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</si>
  <si>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</si>
  <si>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</si>
  <si>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</si>
  <si>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</si>
  <si>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</si>
  <si>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</si>
  <si>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</si>
  <si>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</si>
  <si>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</si>
  <si>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</si>
  <si>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</si>
  <si>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</si>
  <si>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</si>
  <si>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</si>
  <si>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</si>
  <si>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</si>
  <si>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</si>
  <si>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</si>
  <si>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</si>
  <si>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</si>
  <si>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</si>
  <si>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</si>
  <si>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</si>
  <si>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</si>
  <si>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</si>
  <si>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</si>
  <si>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</si>
  <si>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</si>
  <si>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</si>
  <si>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</si>
  <si>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</si>
  <si>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</si>
  <si>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</si>
  <si>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</si>
  <si>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</si>
  <si>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</si>
  <si>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</si>
  <si>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</si>
  <si>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</si>
  <si>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</si>
  <si>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</si>
  <si>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</si>
  <si>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</si>
  <si>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</si>
  <si>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</si>
  <si>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</si>
  <si>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</si>
  <si>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</si>
  <si>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</si>
  <si>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</si>
  <si>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</si>
  <si>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</si>
  <si>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</si>
  <si>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</si>
  <si>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</si>
  <si>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</si>
  <si>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</si>
  <si>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</si>
  <si>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</si>
  <si>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</si>
  <si>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</si>
  <si>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</si>
  <si>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</si>
  <si>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</si>
  <si>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</si>
  <si>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</si>
  <si>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</si>
  <si>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</si>
  <si>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</si>
  <si>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</si>
  <si>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</si>
  <si>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</si>
  <si>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</si>
  <si>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</si>
  <si>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</si>
  <si>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</si>
  <si>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</si>
  <si>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</si>
  <si>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</si>
  <si>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</si>
  <si>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</si>
  <si>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</si>
  <si>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</si>
  <si>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</si>
  <si>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</si>
  <si>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</si>
  <si>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</si>
  <si>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</si>
  <si>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</si>
  <si>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</si>
  <si>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</si>
  <si>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</si>
  <si>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</si>
  <si>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</si>
  <si>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</si>
  <si>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</si>
  <si>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</si>
  <si>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</si>
  <si>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</si>
  <si>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</si>
  <si>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</si>
  <si>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</si>
  <si>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</si>
  <si>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</si>
  <si>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</si>
  <si>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</si>
  <si>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</si>
  <si>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</si>
  <si>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</si>
  <si>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</si>
  <si>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</si>
  <si>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</si>
  <si>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</si>
  <si>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</si>
  <si>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</si>
  <si>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</si>
  <si>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</si>
  <si>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</si>
  <si>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</si>
  <si>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</si>
  <si>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</si>
  <si>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</si>
  <si>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</si>
  <si>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</si>
  <si>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</si>
  <si>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</si>
  <si>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</si>
  <si>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</si>
  <si>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</si>
  <si>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</si>
  <si>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</si>
  <si>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</si>
  <si>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</si>
  <si>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</si>
  <si>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</si>
  <si>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</si>
  <si>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</si>
  <si>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</si>
  <si>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</si>
  <si>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</si>
  <si>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</si>
  <si>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</si>
  <si>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</si>
  <si>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</si>
  <si>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</si>
  <si>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</si>
  <si>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</si>
  <si>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</si>
  <si>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</si>
  <si>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</si>
  <si>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</si>
  <si>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</si>
  <si>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</si>
  <si>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</si>
  <si>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</si>
  <si>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</si>
  <si>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</si>
  <si>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</si>
  <si>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</si>
  <si>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</si>
  <si>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</si>
  <si>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</si>
  <si>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</si>
  <si>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</si>
  <si>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</si>
  <si>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</si>
  <si>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</si>
  <si>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</si>
  <si>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</si>
  <si>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</si>
  <si>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</si>
  <si>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</si>
  <si>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</si>
  <si>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</si>
  <si>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</si>
  <si>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</si>
  <si>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</si>
  <si>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</si>
  <si>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</si>
  <si>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</si>
  <si>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</si>
  <si>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</si>
  <si>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</si>
  <si>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</si>
  <si>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</si>
  <si>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</si>
  <si>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</si>
  <si>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</si>
  <si>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</si>
  <si>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</si>
  <si>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</si>
  <si>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</si>
  <si>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</si>
  <si>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</si>
  <si>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</si>
  <si>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</si>
  <si>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</si>
  <si>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</si>
  <si>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</si>
  <si>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</si>
  <si>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</si>
  <si>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</si>
  <si>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</si>
  <si>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</si>
  <si>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</si>
  <si>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</si>
  <si>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</si>
  <si>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</si>
  <si>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</si>
  <si>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</si>
  <si>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</si>
  <si>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</si>
  <si>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</si>
  <si>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</si>
  <si>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</si>
  <si>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</si>
  <si>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</si>
  <si>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</si>
  <si>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</si>
  <si>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</si>
  <si>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</si>
  <si>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</si>
  <si>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</si>
  <si>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</si>
  <si>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</si>
  <si>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</si>
  <si>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</si>
  <si>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</si>
  <si>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</si>
  <si>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</si>
  <si>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</si>
  <si>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</si>
  <si>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</si>
  <si>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</si>
  <si>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</si>
  <si>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</si>
  <si>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</si>
  <si>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</si>
  <si>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</si>
  <si>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</si>
  <si>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</si>
  <si>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</si>
  <si>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</si>
  <si>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</si>
  <si>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</si>
  <si>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</si>
  <si>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</si>
  <si>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</si>
  <si>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</si>
  <si>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</si>
  <si>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</si>
  <si>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</si>
  <si>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</si>
  <si>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</si>
  <si>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</si>
  <si>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</si>
  <si>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</si>
  <si>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</si>
  <si>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</si>
  <si>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</si>
  <si>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</si>
  <si>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</si>
  <si>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</si>
  <si>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</si>
  <si>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</si>
  <si>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</si>
  <si>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</si>
  <si>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</si>
  <si>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</si>
  <si>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</si>
  <si>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</si>
  <si>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</si>
  <si>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</si>
  <si>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</si>
  <si>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</si>
  <si>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</si>
  <si>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</si>
  <si>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</si>
  <si>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</si>
  <si>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</si>
  <si>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</si>
  <si>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</si>
  <si>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</si>
  <si>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</si>
  <si>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</si>
  <si>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</si>
  <si>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</si>
  <si>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</si>
  <si>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</si>
  <si>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</si>
  <si>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</si>
  <si>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</si>
  <si>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</si>
  <si>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</si>
  <si>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</si>
  <si>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</si>
  <si>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</si>
  <si>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</si>
  <si>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</si>
  <si>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</si>
  <si>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</si>
  <si>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</si>
  <si>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</si>
  <si>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</si>
  <si>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</si>
  <si>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</si>
  <si>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</si>
  <si>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</si>
  <si>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</si>
  <si>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</si>
  <si>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</si>
  <si>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</si>
  <si>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</si>
  <si>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</si>
  <si>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</si>
  <si>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</si>
  <si>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</si>
  <si>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</si>
  <si>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</si>
  <si>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</si>
  <si>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</si>
  <si>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</si>
  <si>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</si>
  <si>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</si>
  <si>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</si>
  <si>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</si>
  <si>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</si>
  <si>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</si>
  <si>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</si>
  <si>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</si>
  <si>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</si>
  <si>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</si>
  <si>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</si>
  <si>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</si>
  <si>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</si>
  <si>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</si>
  <si>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</si>
  <si>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</si>
  <si>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</si>
  <si>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</si>
  <si>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</si>
  <si>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</si>
  <si>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</si>
  <si>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</si>
  <si>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</si>
  <si>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</si>
  <si>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</si>
  <si>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</si>
  <si>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</si>
  <si>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</si>
  <si>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</si>
  <si>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</si>
  <si>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</si>
  <si>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</si>
  <si>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</si>
  <si>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</si>
  <si>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</si>
  <si>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</si>
  <si>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</si>
  <si>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</si>
  <si>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</si>
  <si>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</si>
  <si>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</si>
  <si>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</si>
  <si>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</si>
  <si>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</si>
  <si>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</si>
  <si>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</si>
  <si>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</si>
  <si>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</si>
  <si>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</si>
  <si>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</si>
  <si>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</si>
  <si>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</si>
  <si>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</si>
  <si>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</si>
  <si>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</si>
  <si>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</si>
  <si>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</si>
  <si>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</si>
  <si>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</si>
  <si>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</si>
  <si>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</si>
  <si>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</si>
  <si>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</si>
  <si>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</si>
  <si>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</si>
  <si>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</si>
  <si>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</si>
  <si>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</si>
  <si>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</si>
  <si>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</si>
  <si>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</si>
  <si>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</si>
  <si>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</si>
  <si>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</si>
  <si>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</si>
  <si>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</si>
  <si>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</si>
  <si>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</si>
  <si>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</si>
  <si>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</si>
  <si>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</si>
  <si>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</si>
  <si>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</si>
  <si>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</si>
  <si>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</si>
  <si>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</si>
  <si>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</si>
  <si>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</si>
  <si>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</si>
  <si>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</si>
  <si>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</si>
  <si>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</si>
  <si>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</si>
  <si>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</si>
  <si>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</si>
  <si>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</si>
  <si>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</si>
  <si>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</si>
  <si>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</si>
  <si>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</si>
  <si>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</si>
  <si>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</si>
  <si>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</si>
  <si>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</si>
  <si>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</si>
  <si>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</si>
  <si>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</si>
  <si>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</si>
  <si>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</si>
  <si>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</si>
  <si>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</si>
  <si>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</si>
  <si>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</si>
  <si>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</si>
  <si>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</si>
  <si>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</si>
  <si>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</si>
  <si>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</si>
  <si>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</si>
  <si>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</si>
  <si>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</si>
  <si>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</si>
  <si>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</si>
  <si>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</si>
  <si>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</si>
  <si>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</si>
  <si>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</si>
  <si>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</si>
  <si>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</si>
  <si>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</si>
  <si>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</si>
  <si>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</si>
  <si>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</si>
  <si>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</si>
  <si>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</si>
  <si>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</si>
  <si>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</si>
  <si>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</si>
  <si>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</si>
  <si>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</si>
  <si>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</si>
  <si>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</si>
  <si>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</si>
  <si>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</si>
  <si>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</si>
  <si>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</si>
  <si>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</si>
  <si>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</si>
  <si>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</si>
  <si>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</si>
  <si>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</si>
  <si>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</si>
  <si>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</si>
  <si>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</si>
  <si>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</si>
  <si>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</si>
  <si>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</si>
  <si>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</si>
  <si>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</si>
  <si>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</si>
  <si>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</si>
  <si>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</si>
  <si>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</si>
  <si>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</si>
  <si>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</si>
  <si>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</si>
  <si>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</si>
  <si>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</si>
  <si>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</si>
  <si>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</si>
  <si>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</si>
  <si>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</si>
  <si>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</si>
  <si>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</si>
  <si>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</si>
  <si>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</si>
  <si>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</si>
  <si>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</si>
  <si>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</si>
  <si>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</si>
  <si>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</si>
  <si>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</si>
  <si>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</si>
  <si>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</si>
  <si>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</si>
  <si>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</si>
  <si>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</si>
  <si>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</si>
  <si>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</si>
  <si>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</si>
  <si>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</si>
  <si>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</si>
  <si>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</si>
  <si>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</si>
  <si>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</si>
  <si>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</si>
  <si>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</si>
  <si>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</si>
  <si>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</si>
  <si>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</si>
  <si>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</si>
  <si>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</si>
  <si>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</si>
  <si>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</si>
  <si>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</si>
  <si>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</si>
  <si>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</si>
  <si>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</si>
  <si>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</si>
  <si>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</si>
  <si>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</si>
  <si>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</si>
  <si>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</si>
  <si>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</si>
  <si>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</si>
  <si>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</si>
  <si>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</si>
  <si>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</si>
  <si>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</si>
  <si>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</si>
  <si>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</si>
  <si>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</si>
  <si>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</si>
  <si>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</si>
  <si>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</si>
  <si>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</si>
  <si>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</si>
  <si>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</si>
  <si>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</si>
  <si>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</si>
  <si>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</si>
  <si>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</si>
  <si>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</si>
  <si>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</si>
  <si>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</si>
  <si>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</si>
  <si>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</si>
  <si>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</si>
  <si>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</si>
  <si>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</si>
  <si>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</si>
  <si>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</si>
  <si>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</si>
  <si>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</si>
  <si>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</si>
  <si>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</si>
  <si>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</si>
  <si>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</si>
  <si>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</si>
  <si>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</si>
  <si>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</si>
  <si>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</si>
  <si>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</si>
  <si>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</si>
  <si>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</si>
  <si>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</si>
  <si>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</si>
  <si>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</si>
  <si>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</si>
  <si>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</si>
  <si>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</si>
  <si>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</si>
  <si>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</si>
  <si>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</si>
  <si>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</si>
  <si>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</si>
  <si>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</si>
  <si>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</si>
  <si>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</si>
  <si>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</si>
  <si>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</si>
  <si>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</si>
  <si>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</si>
  <si>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</si>
  <si>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</si>
  <si>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</si>
  <si>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</si>
  <si>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</si>
  <si>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</si>
  <si>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</si>
  <si>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</si>
  <si>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</si>
  <si>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</si>
  <si>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</si>
  <si>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</si>
  <si>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</si>
  <si>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</si>
  <si>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</si>
  <si>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</si>
  <si>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</si>
  <si>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</si>
  <si>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</si>
  <si>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</si>
  <si>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</si>
  <si>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</si>
  <si>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</si>
  <si>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</si>
  <si>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</si>
  <si>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</si>
  <si>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</si>
  <si>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</si>
  <si>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</si>
  <si>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</si>
  <si>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</si>
  <si>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</si>
  <si>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</si>
  <si>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</si>
  <si>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</si>
  <si>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</si>
  <si>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</si>
  <si>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</si>
  <si>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</si>
  <si>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</si>
  <si>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</si>
  <si>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</si>
  <si>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</si>
  <si>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</si>
  <si>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</si>
  <si>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</si>
  <si>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</si>
  <si>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</si>
  <si>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</si>
  <si>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</si>
  <si>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</si>
  <si>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</si>
  <si>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</si>
  <si>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</si>
  <si>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</si>
  <si>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</si>
  <si>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</si>
  <si>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</si>
  <si>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</si>
  <si>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</si>
  <si>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</si>
  <si>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</si>
  <si>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</si>
  <si>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</si>
  <si>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</si>
  <si>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</si>
  <si>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</si>
  <si>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</si>
  <si>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</si>
  <si>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</si>
  <si>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</si>
  <si>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</si>
  <si>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</si>
  <si>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</si>
  <si>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</si>
  <si>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</si>
  <si>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</si>
  <si>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</si>
  <si>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</si>
  <si>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</si>
  <si>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</si>
  <si>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</si>
  <si>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</si>
  <si>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</si>
  <si>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</si>
  <si>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</si>
  <si>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</si>
  <si>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</si>
  <si>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</si>
  <si>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</si>
  <si>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</si>
  <si>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</si>
  <si>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</si>
  <si>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</si>
  <si>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</si>
  <si>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</si>
  <si>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</si>
  <si>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</si>
  <si>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</si>
  <si>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</si>
  <si>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</si>
  <si>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</si>
  <si>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</si>
  <si>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</si>
  <si>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</si>
  <si>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</si>
  <si>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</si>
  <si>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</si>
  <si>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</si>
  <si>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</si>
  <si>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</si>
  <si>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</si>
  <si>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</si>
  <si>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</si>
  <si>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</si>
  <si>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</si>
  <si>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</si>
  <si>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</si>
  <si>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</si>
  <si>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</si>
  <si>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</si>
  <si>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</si>
  <si>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</si>
  <si>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</si>
  <si>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</si>
  <si>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</si>
  <si>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</si>
  <si>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</si>
  <si>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</si>
  <si>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</si>
  <si>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</si>
  <si>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</si>
  <si>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</si>
  <si>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</si>
  <si>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</si>
  <si>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</si>
  <si>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</si>
  <si>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</si>
  <si>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</si>
  <si>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</si>
  <si>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</si>
  <si>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</si>
  <si>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</si>
  <si>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</si>
  <si>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</si>
  <si>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</si>
  <si>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</si>
  <si>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</si>
  <si>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</si>
  <si>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</si>
  <si>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</si>
  <si>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</si>
  <si>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</si>
  <si>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</si>
  <si>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</si>
  <si>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</si>
  <si>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</si>
  <si>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</si>
  <si>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</si>
  <si>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</si>
  <si>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</si>
  <si>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</si>
  <si>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</si>
  <si>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</si>
  <si>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</si>
  <si>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</si>
  <si>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</si>
  <si>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</si>
  <si>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</si>
  <si>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</si>
  <si>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</si>
  <si>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</si>
  <si>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</si>
  <si>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</si>
  <si>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</si>
  <si>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</si>
  <si>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</si>
  <si>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</si>
  <si>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</si>
  <si>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</si>
  <si>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</si>
  <si>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</si>
  <si>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</si>
  <si>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</si>
  <si>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</si>
  <si>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</si>
  <si>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</si>
  <si>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</si>
  <si>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</si>
  <si>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</si>
  <si>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</si>
  <si>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</si>
  <si>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</si>
  <si>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</si>
  <si>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</si>
  <si>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</si>
  <si>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</si>
  <si>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</si>
  <si>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</si>
  <si>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</si>
  <si>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</si>
  <si>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</si>
  <si>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</si>
  <si>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</si>
  <si>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</si>
  <si>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</si>
  <si>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</si>
  <si>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</si>
  <si>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</si>
  <si>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</si>
  <si>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</si>
  <si>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</si>
  <si>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</si>
  <si>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</si>
  <si>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</si>
  <si>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</si>
  <si>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</si>
  <si>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</si>
  <si>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</si>
  <si>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</si>
  <si>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</si>
  <si>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</si>
  <si>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</si>
  <si>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</si>
  <si>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</si>
  <si>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</si>
  <si>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</si>
  <si>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</si>
  <si>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</si>
  <si>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</si>
  <si>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</si>
  <si>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</si>
  <si>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</si>
  <si>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</si>
  <si>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</si>
  <si>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</si>
  <si>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</si>
  <si>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</si>
  <si>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</si>
  <si>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</si>
  <si>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</si>
  <si>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</si>
  <si>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</si>
  <si>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</si>
  <si>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</si>
  <si>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</si>
  <si>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</si>
  <si>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</si>
  <si>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</si>
  <si>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</si>
  <si>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</si>
  <si>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</si>
  <si>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</si>
  <si>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</si>
  <si>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</si>
  <si>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</si>
  <si>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</si>
  <si>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</si>
  <si>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</si>
  <si>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</si>
  <si>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</si>
  <si>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</si>
  <si>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</si>
  <si>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</si>
  <si>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</si>
  <si>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</si>
  <si>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</si>
  <si>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</si>
  <si>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</si>
  <si>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</si>
  <si>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</si>
  <si>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</si>
  <si>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</si>
  <si>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</si>
  <si>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</si>
  <si>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</si>
  <si>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</si>
  <si>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</si>
  <si>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</si>
  <si>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</si>
  <si>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</si>
  <si>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</si>
  <si>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</si>
  <si>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</si>
  <si>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</si>
  <si>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</si>
  <si>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</si>
  <si>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</si>
  <si>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</si>
  <si>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</si>
  <si>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</si>
  <si>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</si>
  <si>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</si>
  <si>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</si>
  <si>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</si>
  <si>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</si>
  <si>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</si>
  <si>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</si>
  <si>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</si>
  <si>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</si>
  <si>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</si>
  <si>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</si>
  <si>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</si>
  <si>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</si>
  <si>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</si>
  <si>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</si>
  <si>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</si>
  <si>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</si>
  <si>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</si>
  <si>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</si>
  <si>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</si>
  <si>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</si>
  <si>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</si>
  <si>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</si>
  <si>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</si>
  <si>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</si>
  <si>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</si>
  <si>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</si>
  <si>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</si>
  <si>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</si>
  <si>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</si>
  <si>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</si>
  <si>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</si>
  <si>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</si>
  <si>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</si>
  <si>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</si>
  <si>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</si>
  <si>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</si>
  <si>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</si>
  <si>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</si>
  <si>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</si>
  <si>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</si>
  <si>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</si>
  <si>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</si>
  <si>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</si>
  <si>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</si>
  <si>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</si>
  <si>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</si>
  <si>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</si>
  <si>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</si>
  <si>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</si>
  <si>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</si>
  <si>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</si>
  <si>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</si>
  <si>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</si>
  <si>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</si>
  <si>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</si>
  <si>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</si>
  <si>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</si>
  <si>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</si>
  <si>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</si>
  <si>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</si>
  <si>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</si>
  <si>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</si>
  <si>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</si>
  <si>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</si>
  <si>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</si>
  <si>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</si>
  <si>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</si>
  <si>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</si>
  <si>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</si>
  <si>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</si>
  <si>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</si>
  <si>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</si>
  <si>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</si>
  <si>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</si>
  <si>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</si>
  <si>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</si>
  <si>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</si>
  <si>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</si>
  <si>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</si>
  <si>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</si>
  <si>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</si>
  <si>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</si>
  <si>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</si>
  <si>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</si>
  <si>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</si>
  <si>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</si>
  <si>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</si>
  <si>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</si>
  <si>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</si>
  <si>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</si>
  <si>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</si>
  <si>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</si>
  <si>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</si>
  <si>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</si>
  <si>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</si>
  <si>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</si>
  <si>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</si>
  <si>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</si>
  <si>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</si>
  <si>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</si>
  <si>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</si>
  <si>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</si>
  <si>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</si>
  <si>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</si>
  <si>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</si>
  <si>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</si>
  <si>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</si>
  <si>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</si>
  <si>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</si>
  <si>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</si>
  <si>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</si>
  <si>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</si>
  <si>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</si>
  <si>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</si>
  <si>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</si>
  <si>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</si>
  <si>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</si>
  <si>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</si>
  <si>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</si>
  <si>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</si>
  <si>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</si>
  <si>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</si>
  <si>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</si>
  <si>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</si>
  <si>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</si>
  <si>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</si>
  <si>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</si>
  <si>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</si>
  <si>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</si>
  <si>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</si>
  <si>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</si>
  <si>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</si>
  <si>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</si>
  <si>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</si>
  <si>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</si>
  <si>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</si>
  <si>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</si>
  <si>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</si>
  <si>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</si>
  <si>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</si>
  <si>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</si>
  <si>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</si>
  <si>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</si>
  <si>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</si>
  <si>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</si>
  <si>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</si>
  <si>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</si>
  <si>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</si>
  <si>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</si>
  <si>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</si>
  <si>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</si>
  <si>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</si>
  <si>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</si>
  <si>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</si>
  <si>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</si>
  <si>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</si>
  <si>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</si>
  <si>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</si>
  <si>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</si>
  <si>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</si>
  <si>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</si>
  <si>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</si>
  <si>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</si>
  <si>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</si>
  <si>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</si>
  <si>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</si>
  <si>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</si>
  <si>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</si>
  <si>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</si>
  <si>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</si>
  <si>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</si>
  <si>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</si>
  <si>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</si>
  <si>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</si>
  <si>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</si>
  <si>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</si>
  <si>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</si>
  <si>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</si>
  <si>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</si>
  <si>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</si>
  <si>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</si>
  <si>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</si>
  <si>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</si>
  <si>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</si>
  <si>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</si>
  <si>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</si>
  <si>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</si>
  <si>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</si>
  <si>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</si>
  <si>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</si>
  <si>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</si>
  <si>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</si>
  <si>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</si>
  <si>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</si>
  <si>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</si>
  <si>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</si>
  <si>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</si>
  <si>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</si>
  <si>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</si>
  <si>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</si>
  <si>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</si>
  <si>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</si>
  <si>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</si>
  <si>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</si>
  <si>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</si>
  <si>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</si>
  <si>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</si>
  <si>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</si>
  <si>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</si>
  <si>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</si>
  <si>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</si>
  <si>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</si>
  <si>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</si>
  <si>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</si>
  <si>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</si>
  <si>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</si>
  <si>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</si>
  <si>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</si>
  <si>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</si>
  <si>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</si>
  <si>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</si>
  <si>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</si>
  <si>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</si>
  <si>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</si>
  <si>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</si>
  <si>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</si>
  <si>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</si>
  <si>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</si>
  <si>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</si>
  <si>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</si>
  <si>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</si>
  <si>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</si>
  <si>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</si>
  <si>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</si>
  <si>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</si>
  <si>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</si>
  <si>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</si>
  <si>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</si>
  <si>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</si>
  <si>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</si>
  <si>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</si>
  <si>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</si>
  <si>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</si>
  <si>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</si>
  <si>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</si>
  <si>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</si>
  <si>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</si>
  <si>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</si>
  <si>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</si>
  <si>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</si>
  <si>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</si>
  <si>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</si>
  <si>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</si>
  <si>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</si>
  <si>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</si>
  <si>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</si>
  <si>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</si>
  <si>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</si>
  <si>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</si>
  <si>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</si>
  <si>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</si>
  <si>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</si>
  <si>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</si>
  <si>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</si>
  <si>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</si>
  <si>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</si>
  <si>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</si>
  <si>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</si>
  <si>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</si>
  <si>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</si>
  <si>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</si>
  <si>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</si>
  <si>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</si>
  <si>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</si>
  <si>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</si>
  <si>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</si>
  <si>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</si>
  <si>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</si>
  <si>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</si>
  <si>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</si>
  <si>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</si>
  <si>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</si>
  <si>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</si>
  <si>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</si>
  <si>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</si>
  <si>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</si>
  <si>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</si>
  <si>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</si>
  <si>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</si>
  <si>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</si>
  <si>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</si>
  <si>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</si>
  <si>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</si>
  <si>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</si>
  <si>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</si>
  <si>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</si>
  <si>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</si>
  <si>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</si>
  <si>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</si>
  <si>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</si>
  <si>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</si>
  <si>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</si>
  <si>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</si>
  <si>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</si>
  <si>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</si>
  <si>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</si>
  <si>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</si>
  <si>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</si>
  <si>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</si>
  <si>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</si>
  <si>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</si>
  <si>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</si>
  <si>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</si>
  <si>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</si>
  <si>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</si>
  <si>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</si>
  <si>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</si>
  <si>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</si>
  <si>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</si>
  <si>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</si>
  <si>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</si>
  <si>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</si>
  <si>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</si>
  <si>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</si>
  <si>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</si>
  <si>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</si>
  <si>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</si>
  <si>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</si>
  <si>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</si>
  <si>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</si>
  <si>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</si>
  <si>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</si>
  <si>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</si>
  <si>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</si>
  <si>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</si>
  <si>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</si>
  <si>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</si>
  <si>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</si>
  <si>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</si>
  <si>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</si>
  <si>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</si>
  <si>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</si>
  <si>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</si>
  <si>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</si>
  <si>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</si>
  <si>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</si>
  <si>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</si>
  <si>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</si>
  <si>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</si>
  <si>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</si>
  <si>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</si>
  <si>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</si>
  <si>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</si>
  <si>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</si>
  <si>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</si>
  <si>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</si>
  <si>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</si>
  <si>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</si>
  <si>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</si>
  <si>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</si>
  <si>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</si>
  <si>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</si>
  <si>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</si>
  <si>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</si>
  <si>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</si>
  <si>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</si>
  <si>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</si>
  <si>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</si>
  <si>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</si>
  <si>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</si>
  <si>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</si>
  <si>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</si>
  <si>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</si>
  <si>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</si>
  <si>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</si>
  <si>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</si>
  <si>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</si>
  <si>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</si>
  <si>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</si>
  <si>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</si>
  <si>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</si>
  <si>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</si>
  <si>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</si>
  <si>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</si>
  <si>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</si>
  <si>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</si>
  <si>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</si>
  <si>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</si>
  <si>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</si>
  <si>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</si>
  <si>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</si>
  <si>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</si>
  <si>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</si>
  <si>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</si>
  <si>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</si>
  <si>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</si>
  <si>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</si>
  <si>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</si>
  <si>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</si>
  <si>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</si>
  <si>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</si>
  <si>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</si>
  <si>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</si>
  <si>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</si>
  <si>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</si>
  <si>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</si>
  <si>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</si>
  <si>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</si>
  <si>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</si>
  <si>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</si>
  <si>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</si>
  <si>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</si>
  <si>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</si>
  <si>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</si>
  <si>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</si>
  <si>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</si>
  <si>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</si>
  <si>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</si>
  <si>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</si>
  <si>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</si>
  <si>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</si>
  <si>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</si>
  <si>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</si>
  <si>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</si>
  <si>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</si>
  <si>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</si>
  <si>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</si>
  <si>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</si>
  <si>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</si>
  <si>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</si>
  <si>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</si>
  <si>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</si>
  <si>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</si>
  <si>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</si>
  <si>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</si>
  <si>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</si>
  <si>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</si>
  <si>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</si>
  <si>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</si>
  <si>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</si>
  <si>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</si>
  <si>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</si>
  <si>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</si>
  <si>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</si>
  <si>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</si>
  <si>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</si>
  <si>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</si>
  <si>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</si>
  <si>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</si>
  <si>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</si>
  <si>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</si>
  <si>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</si>
  <si>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</si>
  <si>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</si>
  <si>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</si>
  <si>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</si>
  <si>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</si>
  <si>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</si>
  <si>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</si>
  <si>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</si>
  <si>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</si>
  <si>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</si>
  <si>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</si>
  <si>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</si>
  <si>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</si>
  <si>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</si>
  <si>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</si>
  <si>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</si>
  <si>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</si>
  <si>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</si>
  <si>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</si>
  <si>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</si>
  <si>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</si>
  <si>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</si>
  <si>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</si>
  <si>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</si>
  <si>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</si>
  <si>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</si>
  <si>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</si>
  <si>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</si>
  <si>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</si>
  <si>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</si>
  <si>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</si>
  <si>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</si>
  <si>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</si>
  <si>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</si>
  <si>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</si>
  <si>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</si>
  <si>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</si>
  <si>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</si>
  <si>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</si>
  <si>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</si>
  <si>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</si>
  <si>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</si>
  <si>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</si>
  <si>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</si>
  <si>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</si>
  <si>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</si>
  <si>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</si>
  <si>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</si>
  <si>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</si>
  <si>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</si>
  <si>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</si>
  <si>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</si>
  <si>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</si>
  <si>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</si>
  <si>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</si>
  <si>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</si>
  <si>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</si>
  <si>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</si>
  <si>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</si>
  <si>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</si>
  <si>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</si>
  <si>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</si>
  <si>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</si>
  <si>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</si>
  <si>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</si>
  <si>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</si>
  <si>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</si>
  <si>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</si>
  <si>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</si>
  <si>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</si>
  <si>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</si>
  <si>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</si>
  <si>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</si>
  <si>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</si>
  <si>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</si>
  <si>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</si>
  <si>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</si>
  <si>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</si>
  <si>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</si>
  <si>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</si>
  <si>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</si>
  <si>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</si>
  <si>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</si>
  <si>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</si>
  <si>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</si>
  <si>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</si>
  <si>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</si>
  <si>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</si>
  <si>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</si>
  <si>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</si>
  <si>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</si>
  <si>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</si>
  <si>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</si>
  <si>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</si>
  <si>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</si>
  <si>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</si>
  <si>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</si>
  <si>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</si>
  <si>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</si>
  <si>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</si>
  <si>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</si>
  <si>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</si>
  <si>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</si>
  <si>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</si>
  <si>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</si>
  <si>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</si>
  <si>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</si>
  <si>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</si>
  <si>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</si>
  <si>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</si>
  <si>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</si>
  <si>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</si>
  <si>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</si>
  <si>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</si>
  <si>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</si>
  <si>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</si>
  <si>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</si>
  <si>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</si>
  <si>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</si>
  <si>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</si>
  <si>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</si>
  <si>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</si>
  <si>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</si>
  <si>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</si>
  <si>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</si>
  <si>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</si>
  <si>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</si>
  <si>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</si>
  <si>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</si>
  <si>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</si>
  <si>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</si>
  <si>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</si>
  <si>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</si>
  <si>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</si>
  <si>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</si>
  <si>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</si>
  <si>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</si>
  <si>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</si>
  <si>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</si>
  <si>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</si>
  <si>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</si>
  <si>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</si>
  <si>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</si>
  <si>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</si>
  <si>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</si>
  <si>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</si>
  <si>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</si>
  <si>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</si>
  <si>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</si>
  <si>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</si>
  <si>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</si>
  <si>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</si>
  <si>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</si>
  <si>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</si>
  <si>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</si>
  <si>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</si>
  <si>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</si>
  <si>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</si>
  <si>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</si>
  <si>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</si>
  <si>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</si>
  <si>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</si>
  <si>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</si>
  <si>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</si>
  <si>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</si>
  <si>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</si>
  <si>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</si>
  <si>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</si>
  <si>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</si>
  <si>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</si>
  <si>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</si>
  <si>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</si>
  <si>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</si>
  <si>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</si>
  <si>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</si>
  <si>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</si>
  <si>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</si>
  <si>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</si>
  <si>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</si>
  <si>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</si>
  <si>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</si>
  <si>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</si>
  <si>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</si>
  <si>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</si>
  <si>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</si>
  <si>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</si>
  <si>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</si>
  <si>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</si>
  <si>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</si>
  <si>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</si>
  <si>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</si>
  <si>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</si>
  <si>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</si>
  <si>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</si>
  <si>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</si>
  <si>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</si>
  <si>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</si>
  <si>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</si>
  <si>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</si>
  <si>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</si>
  <si>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</si>
  <si>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</si>
  <si>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</si>
  <si>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</si>
  <si>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</si>
  <si>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</si>
  <si>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</si>
  <si>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</si>
  <si>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</si>
  <si>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</si>
  <si>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</si>
  <si>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</si>
  <si>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</si>
  <si>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</si>
  <si>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</si>
  <si>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</si>
  <si>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</si>
  <si>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</si>
  <si>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</si>
  <si>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</si>
  <si>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</si>
  <si>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</si>
  <si>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</si>
  <si>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</si>
  <si>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</si>
  <si>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</si>
  <si>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</si>
  <si>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</si>
  <si>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</si>
  <si>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</si>
  <si>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</si>
  <si>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</si>
  <si>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</si>
  <si>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</si>
  <si>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</si>
  <si>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</si>
  <si>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</si>
  <si>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</si>
  <si>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</si>
  <si>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</si>
  <si>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</si>
  <si>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</si>
  <si>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</si>
  <si>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</si>
  <si>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</si>
  <si>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</si>
  <si>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</si>
  <si>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</si>
  <si>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</si>
  <si>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</si>
  <si>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</si>
  <si>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</si>
  <si>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</si>
  <si>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</si>
  <si>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</si>
  <si>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</si>
  <si>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</si>
  <si>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</si>
  <si>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</si>
  <si>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</si>
  <si>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</si>
  <si>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</si>
  <si>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</si>
  <si>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</si>
  <si>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</si>
  <si>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</si>
  <si>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</si>
  <si>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</si>
  <si>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</si>
  <si>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</si>
  <si>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</si>
  <si>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</si>
  <si>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</si>
  <si>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</si>
  <si>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</si>
  <si>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</si>
  <si>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</si>
  <si>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</si>
  <si>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</si>
  <si>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</si>
  <si>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</si>
  <si>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</si>
  <si>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</si>
  <si>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</si>
  <si>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</si>
  <si>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</si>
  <si>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</si>
  <si>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</si>
  <si>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</si>
  <si>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</si>
  <si>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</si>
  <si>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</si>
  <si>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</si>
  <si>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</si>
  <si>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</si>
  <si>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</si>
  <si>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</si>
  <si>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</si>
  <si>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</si>
  <si>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</si>
  <si>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</si>
  <si>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</si>
  <si>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</si>
  <si>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</si>
  <si>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</si>
  <si>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</si>
  <si>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</si>
  <si>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</si>
  <si>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</si>
  <si>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</si>
  <si>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</si>
  <si>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</si>
  <si>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</si>
  <si>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</si>
  <si>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</si>
  <si>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</si>
  <si>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</si>
  <si>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</si>
  <si>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</si>
  <si>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</si>
  <si>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</si>
  <si>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</si>
  <si>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</si>
  <si>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</si>
  <si>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</si>
  <si>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</si>
  <si>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</si>
  <si>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</si>
  <si>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</si>
  <si>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</si>
  <si>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</si>
  <si>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</si>
  <si>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</si>
  <si>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</si>
  <si>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</si>
  <si>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</si>
  <si>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</si>
  <si>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</si>
  <si>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</si>
  <si>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</si>
  <si>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</si>
  <si>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</si>
  <si>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</si>
  <si>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</si>
  <si>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</si>
  <si>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</si>
  <si>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</si>
  <si>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</si>
  <si>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</si>
  <si>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</si>
  <si>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</si>
  <si>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</si>
  <si>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</si>
  <si>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</si>
  <si>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</si>
  <si>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</si>
  <si>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</si>
  <si>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</si>
  <si>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</si>
  <si>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</si>
  <si>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</si>
  <si>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</si>
  <si>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</si>
  <si>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</si>
  <si>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</si>
  <si>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</si>
  <si>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</si>
  <si>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</si>
  <si>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</si>
  <si>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</si>
  <si>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</si>
  <si>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</si>
  <si>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</si>
  <si>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</si>
  <si>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</si>
  <si>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</si>
  <si>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</si>
  <si>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</si>
  <si>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</si>
  <si>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</si>
  <si>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</si>
  <si>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</si>
  <si>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</si>
  <si>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</si>
  <si>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</si>
  <si>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</si>
  <si>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</si>
  <si>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</si>
  <si>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</si>
  <si>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</si>
  <si>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</si>
  <si>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</si>
  <si>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</si>
  <si>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</si>
  <si>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</si>
  <si>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</si>
  <si>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</si>
  <si>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</si>
  <si>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</si>
  <si>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</si>
  <si>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</si>
  <si>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</si>
  <si>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</si>
  <si>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</si>
  <si>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</si>
  <si>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</si>
  <si>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</si>
  <si>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</si>
  <si>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</si>
  <si>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</si>
  <si>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</si>
  <si>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</si>
  <si>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</si>
  <si>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</si>
  <si>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</si>
  <si>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</si>
  <si>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</si>
  <si>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</si>
  <si>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</si>
  <si>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</si>
  <si>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</si>
  <si>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</si>
  <si>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</si>
  <si>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</si>
  <si>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</si>
  <si>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</si>
  <si>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</si>
  <si>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</si>
  <si>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</si>
  <si>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</si>
  <si>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</si>
  <si>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</si>
  <si>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</si>
  <si>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</si>
  <si>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</si>
  <si>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</si>
  <si>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</si>
  <si>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</si>
  <si>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</si>
  <si>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</si>
  <si>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</si>
  <si>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</si>
  <si>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</si>
  <si>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</si>
  <si>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</si>
  <si>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</si>
  <si>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</si>
  <si>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</si>
  <si>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</si>
  <si>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</si>
  <si>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</si>
  <si>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</si>
  <si>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</si>
  <si>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</si>
  <si>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</si>
  <si>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</si>
  <si>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</si>
  <si>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</si>
  <si>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</si>
  <si>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</si>
  <si>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</si>
  <si>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</si>
  <si>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</si>
  <si>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</si>
  <si>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</si>
  <si>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</si>
  <si>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</si>
  <si>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</si>
  <si>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</si>
  <si>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</si>
  <si>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</si>
  <si>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</si>
  <si>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</si>
  <si>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</si>
  <si>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</si>
  <si>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</si>
  <si>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</si>
  <si>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</si>
  <si>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</si>
  <si>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</si>
  <si>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</si>
  <si>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</si>
  <si>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</si>
  <si>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</si>
  <si>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</si>
  <si>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</si>
  <si>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</si>
  <si>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</si>
  <si>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</si>
  <si>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</si>
  <si>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</si>
  <si>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</si>
  <si>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</si>
  <si>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</si>
  <si>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</si>
  <si>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</si>
  <si>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</si>
  <si>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</si>
  <si>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</si>
  <si>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</si>
  <si>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</si>
  <si>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</si>
  <si>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</si>
  <si>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</si>
  <si>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</si>
  <si>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</si>
  <si>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</si>
  <si>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</si>
  <si>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</si>
  <si>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</si>
  <si>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</si>
  <si>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</si>
  <si>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</si>
  <si>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</si>
  <si>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</si>
  <si>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</si>
  <si>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</si>
  <si>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</si>
  <si>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</si>
  <si>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</si>
  <si>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</si>
  <si>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</si>
  <si>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</si>
  <si>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</si>
  <si>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</si>
  <si>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</si>
  <si>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</si>
  <si>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</si>
  <si>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</si>
  <si>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</si>
  <si>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</si>
  <si>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</si>
  <si>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</si>
  <si>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</si>
  <si>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</si>
  <si>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</si>
  <si>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</si>
  <si>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</si>
  <si>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</si>
  <si>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</si>
  <si>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</si>
  <si>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</si>
  <si>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</si>
  <si>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</si>
  <si>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</si>
  <si>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</si>
  <si>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</si>
  <si>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</si>
  <si>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</si>
  <si>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</si>
  <si>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</si>
  <si>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</si>
  <si>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</si>
  <si>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</si>
  <si>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</si>
  <si>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</si>
  <si>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</si>
  <si>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</si>
  <si>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</si>
  <si>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</si>
  <si>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</si>
  <si>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</si>
  <si>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</si>
  <si>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</si>
  <si>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</si>
  <si>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</si>
  <si>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</si>
  <si>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</si>
  <si>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</si>
  <si>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</si>
  <si>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</si>
  <si>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</si>
  <si>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</si>
  <si>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</si>
  <si>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</si>
  <si>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</si>
  <si>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</si>
  <si>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</si>
  <si>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</si>
  <si>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</si>
  <si>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</si>
  <si>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</si>
  <si>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</si>
  <si>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</si>
  <si>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</si>
  <si>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</si>
  <si>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</si>
  <si>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</si>
  <si>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</si>
  <si>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</si>
  <si>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</si>
  <si>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</si>
  <si>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</si>
  <si>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</si>
  <si>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</si>
  <si>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</si>
  <si>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</si>
  <si>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</si>
  <si>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</si>
  <si>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</si>
  <si>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</si>
  <si>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</si>
  <si>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</si>
  <si>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</si>
  <si>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</si>
  <si>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</si>
  <si>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</si>
  <si>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</si>
  <si>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</si>
  <si>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</si>
  <si>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</si>
  <si>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</si>
  <si>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</si>
  <si>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</si>
  <si>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</si>
  <si>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</si>
  <si>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</si>
  <si>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</si>
  <si>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</si>
  <si>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</si>
  <si>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</si>
  <si>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</si>
  <si>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</si>
  <si>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</si>
  <si>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</si>
  <si>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</si>
  <si>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</si>
  <si>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</si>
  <si>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</si>
  <si>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</si>
  <si>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</si>
  <si>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</si>
  <si>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</si>
  <si>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</si>
  <si>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</si>
  <si>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</si>
  <si>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</si>
  <si>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</si>
  <si>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</si>
  <si>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</si>
  <si>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</si>
  <si>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</si>
  <si>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</si>
  <si>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</si>
  <si>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</si>
  <si>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</si>
  <si>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</si>
  <si>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</si>
  <si>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</si>
  <si>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</si>
  <si>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</si>
  <si>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</si>
  <si>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</si>
  <si>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</si>
  <si>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</si>
  <si>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</si>
  <si>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</si>
  <si>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</si>
  <si>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</si>
  <si>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</si>
  <si>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</si>
  <si>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</si>
  <si>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</si>
  <si>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</si>
  <si>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</si>
  <si>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</si>
  <si>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</si>
  <si>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</si>
  <si>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</si>
  <si>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</si>
  <si>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</si>
  <si>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</si>
  <si>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</si>
  <si>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</si>
  <si>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</si>
  <si>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</si>
  <si>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</si>
  <si>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</si>
  <si>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</si>
  <si>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</si>
  <si>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</si>
  <si>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</si>
  <si>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</si>
  <si>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</si>
  <si>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</si>
  <si>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</si>
  <si>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</si>
  <si>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</si>
  <si>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</si>
  <si>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</si>
  <si>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</si>
  <si>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</si>
  <si>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</si>
  <si>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</si>
  <si>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</si>
  <si>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</si>
  <si>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</si>
  <si>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</si>
  <si>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</si>
  <si>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</si>
  <si>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</si>
  <si>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</si>
  <si>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</si>
  <si>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</si>
  <si>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</si>
  <si>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</si>
  <si>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</si>
  <si>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</si>
  <si>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</si>
  <si>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</si>
  <si>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</si>
  <si>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</si>
  <si>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</si>
  <si>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</si>
  <si>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</si>
  <si>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</si>
  <si>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</si>
  <si>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</si>
  <si>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</si>
  <si>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</si>
  <si>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</si>
  <si>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</si>
  <si>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</si>
  <si>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</si>
  <si>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</si>
  <si>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</si>
  <si>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</si>
  <si>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</si>
  <si>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</si>
  <si>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</si>
  <si>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</si>
  <si>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</si>
  <si>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</si>
  <si>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</si>
  <si>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</si>
  <si>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</si>
  <si>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</si>
  <si>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</si>
  <si>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</si>
  <si>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</si>
  <si>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</si>
  <si>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</si>
  <si>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</si>
  <si>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</si>
  <si>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</si>
  <si>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</si>
  <si>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</si>
  <si>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</si>
  <si>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</si>
  <si>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</si>
  <si>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</si>
  <si>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</si>
  <si>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</si>
  <si>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</si>
  <si>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</si>
  <si>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</si>
  <si>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</si>
  <si>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</si>
  <si>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</si>
  <si>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</si>
  <si>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</si>
  <si>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</si>
  <si>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</si>
  <si>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</si>
  <si>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</si>
  <si>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</si>
  <si>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</si>
  <si>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</si>
  <si>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</si>
  <si>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</si>
  <si>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</si>
  <si>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</si>
  <si>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</si>
  <si>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</si>
  <si>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</si>
  <si>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</si>
  <si>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</si>
  <si>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</si>
  <si>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</si>
  <si>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</si>
  <si>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</si>
  <si>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</si>
  <si>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</si>
  <si>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</si>
  <si>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</si>
  <si>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</si>
  <si>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</si>
  <si>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</si>
  <si>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</si>
  <si>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</si>
  <si>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</si>
  <si>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</si>
  <si>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</si>
  <si>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</si>
  <si>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</si>
  <si>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</si>
  <si>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</si>
  <si>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</si>
  <si>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</si>
  <si>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</si>
  <si>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</si>
  <si>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</si>
  <si>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</si>
  <si>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</si>
  <si>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</si>
  <si>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</si>
  <si>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</si>
  <si>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</si>
  <si>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</si>
  <si>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</si>
  <si>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</si>
  <si>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</si>
  <si>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</si>
  <si>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</si>
  <si>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</si>
  <si>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</si>
  <si>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</si>
  <si>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</si>
  <si>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</si>
  <si>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</si>
  <si>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</si>
  <si>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</si>
  <si>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</si>
  <si>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</si>
  <si>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</si>
  <si>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</si>
  <si>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</si>
  <si>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</si>
  <si>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</si>
  <si>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</si>
  <si>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</si>
  <si>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</si>
  <si>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</si>
  <si>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</si>
  <si>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</si>
  <si>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</si>
  <si>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</si>
  <si>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</si>
  <si>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</si>
  <si>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</si>
  <si>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</si>
  <si>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</si>
  <si>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</si>
  <si>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</si>
  <si>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</si>
  <si>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</si>
  <si>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</si>
  <si>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</si>
  <si>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</si>
  <si>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</si>
  <si>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</si>
  <si>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</si>
  <si>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</si>
  <si>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</si>
  <si>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</si>
  <si>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</si>
  <si>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</si>
  <si>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</si>
  <si>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</si>
  <si>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</si>
  <si>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</si>
  <si>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</si>
  <si>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</si>
  <si>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</si>
  <si>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</si>
  <si>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</si>
  <si>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</si>
  <si>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</si>
  <si>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</si>
  <si>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</si>
  <si>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</si>
  <si>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</si>
  <si>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</si>
  <si>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</si>
  <si>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</si>
  <si>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</si>
  <si>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</si>
  <si>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</si>
  <si>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</si>
  <si>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</si>
  <si>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</si>
  <si>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</si>
  <si>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</si>
  <si>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</si>
  <si>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</si>
  <si>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</si>
  <si>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</si>
  <si>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</si>
  <si>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</si>
  <si>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</si>
  <si>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</si>
  <si>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</si>
  <si>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</si>
  <si>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</si>
  <si>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</si>
  <si>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</si>
  <si>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</si>
  <si>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</si>
  <si>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</si>
  <si>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</si>
  <si>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</si>
  <si>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</si>
  <si>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</si>
  <si>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</si>
  <si>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</si>
  <si>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</si>
  <si>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</si>
  <si>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</si>
  <si>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</si>
  <si>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</si>
  <si>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</si>
  <si>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</si>
  <si>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</si>
  <si>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</si>
  <si>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</si>
  <si>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</si>
  <si>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</si>
  <si>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</si>
  <si>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</si>
  <si>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</si>
  <si>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</si>
  <si>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</si>
  <si>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</si>
  <si>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</si>
  <si>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</si>
  <si>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</si>
  <si>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</si>
  <si>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</si>
  <si>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</si>
  <si>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</si>
  <si>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</si>
  <si>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</si>
  <si>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</si>
  <si>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</si>
  <si>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</si>
  <si>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</si>
  <si>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</si>
  <si>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</si>
  <si>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</si>
  <si>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</si>
  <si>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</si>
  <si>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</si>
  <si>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</si>
  <si>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</si>
  <si>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</si>
  <si>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</si>
  <si>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</si>
  <si>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</si>
  <si>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</si>
  <si>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</si>
  <si>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</si>
  <si>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</si>
  <si>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</si>
  <si>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</si>
  <si>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</si>
  <si>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</si>
  <si>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</si>
  <si>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</si>
  <si>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</si>
  <si>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</si>
  <si>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</si>
  <si>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</si>
  <si>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</si>
  <si>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</si>
  <si>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</si>
  <si>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</si>
  <si>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</si>
  <si>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</si>
  <si>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</si>
  <si>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</si>
  <si>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</si>
  <si>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</si>
  <si>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</si>
  <si>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</si>
  <si>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</si>
  <si>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</si>
  <si>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</si>
  <si>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</si>
  <si>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</si>
  <si>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</si>
  <si>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</si>
  <si>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</si>
  <si>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</si>
  <si>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</si>
  <si>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</si>
  <si>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</si>
  <si>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</si>
  <si>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</si>
  <si>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</si>
  <si>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</si>
  <si>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</si>
  <si>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</si>
  <si>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</si>
  <si>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</si>
  <si>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</si>
  <si>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</si>
  <si>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</si>
  <si>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</si>
  <si>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</si>
  <si>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</si>
  <si>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</si>
  <si>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</si>
  <si>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</si>
  <si>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</si>
  <si>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</si>
  <si>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</si>
  <si>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</si>
  <si>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</si>
  <si>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</si>
  <si>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</si>
  <si>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</si>
  <si>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</si>
  <si>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</si>
  <si>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</si>
  <si>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</si>
  <si>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</si>
  <si>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</si>
  <si>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</si>
  <si>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</si>
  <si>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</si>
  <si>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</si>
  <si>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</si>
  <si>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</si>
  <si>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</si>
  <si>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</si>
  <si>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</si>
  <si>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</si>
  <si>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</si>
  <si>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</si>
  <si>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</si>
  <si>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</si>
  <si>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</si>
  <si>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</si>
  <si>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</si>
  <si>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</si>
  <si>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</si>
  <si>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</si>
  <si>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</si>
  <si>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</si>
  <si>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</si>
  <si>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</si>
  <si>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</si>
  <si>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</si>
  <si>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</si>
  <si>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</si>
  <si>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</si>
  <si>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</si>
  <si>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</si>
  <si>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</si>
  <si>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</si>
  <si>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</si>
  <si>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</si>
  <si>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</si>
  <si>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</si>
  <si>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</si>
  <si>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</si>
  <si>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</si>
  <si>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</si>
  <si>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</si>
  <si>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</si>
  <si>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</si>
  <si>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</si>
  <si>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</si>
  <si>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</si>
  <si>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</si>
  <si>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</si>
  <si>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</si>
  <si>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</si>
  <si>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</si>
  <si>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</si>
  <si>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</si>
  <si>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</si>
  <si>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</si>
  <si>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</si>
  <si>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</si>
  <si>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</si>
  <si>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</si>
  <si>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</si>
  <si>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</si>
  <si>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</si>
  <si>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</si>
  <si>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</si>
  <si>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</si>
  <si>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</si>
  <si>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</si>
  <si>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</si>
  <si>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</si>
  <si>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</si>
  <si>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</si>
  <si>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</si>
  <si>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</si>
  <si>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</si>
  <si>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</si>
  <si>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</si>
  <si>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</si>
  <si>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</si>
  <si>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</si>
  <si>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</si>
  <si>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</si>
  <si>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</si>
  <si>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</si>
  <si>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</si>
  <si>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</si>
  <si>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</si>
  <si>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</si>
  <si>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</si>
  <si>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</si>
  <si>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</si>
  <si>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</si>
  <si>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</si>
  <si>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</si>
  <si>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</si>
  <si>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</si>
  <si>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</si>
  <si>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</si>
  <si>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</si>
  <si>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</si>
  <si>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</si>
  <si>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</si>
  <si>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</si>
  <si>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</si>
  <si>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</si>
  <si>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</si>
  <si>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</si>
  <si>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</si>
  <si>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</si>
  <si>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</si>
  <si>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</si>
  <si>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</si>
  <si>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</si>
  <si>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</si>
  <si>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</si>
  <si>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</si>
  <si>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</si>
  <si>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</si>
  <si>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</si>
  <si>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</si>
  <si>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</si>
  <si>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</si>
  <si>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</si>
  <si>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</si>
  <si>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</si>
  <si>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</si>
  <si>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</si>
  <si>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</si>
  <si>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</si>
  <si>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</si>
  <si>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</si>
  <si>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</si>
  <si>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</si>
  <si>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</si>
  <si>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</si>
  <si>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</si>
  <si>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</si>
  <si>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</si>
  <si>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</si>
  <si>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</si>
  <si>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</si>
  <si>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</si>
  <si>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</si>
  <si>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</si>
  <si>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</si>
  <si>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</si>
  <si>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</si>
  <si>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</si>
  <si>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</si>
  <si>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</si>
  <si>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</si>
  <si>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</si>
  <si>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</si>
  <si>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</si>
  <si>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</si>
  <si>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</si>
  <si>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</si>
  <si>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</si>
  <si>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</si>
  <si>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</si>
  <si>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</si>
  <si>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</si>
  <si>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</si>
  <si>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</si>
  <si>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</si>
  <si>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</si>
  <si>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</si>
  <si>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</si>
  <si>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</si>
  <si>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</si>
  <si>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</si>
  <si>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</si>
  <si>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</si>
  <si>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</si>
  <si>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</si>
  <si>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</si>
  <si>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</si>
  <si>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</si>
  <si>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</si>
  <si>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</si>
  <si>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</si>
  <si>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</si>
  <si>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</si>
  <si>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</si>
  <si>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</si>
  <si>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</si>
  <si>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</si>
  <si>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</si>
  <si>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</si>
  <si>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</si>
  <si>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</si>
  <si>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</si>
  <si>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</si>
  <si>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</si>
  <si>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</si>
  <si>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</si>
  <si>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</si>
  <si>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</si>
  <si>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</si>
  <si>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</si>
  <si>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</si>
  <si>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</si>
  <si>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</si>
  <si>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</si>
  <si>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</si>
  <si>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</si>
  <si>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</si>
  <si>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</si>
  <si>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</si>
  <si>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</si>
  <si>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</si>
  <si>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</si>
  <si>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</si>
  <si>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</si>
  <si>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</si>
  <si>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</si>
  <si>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</si>
  <si>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</si>
  <si>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</si>
  <si>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</si>
  <si>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</si>
  <si>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</si>
  <si>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</si>
  <si>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</si>
  <si>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</si>
  <si>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</si>
  <si>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</si>
  <si>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</si>
  <si>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</si>
  <si>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</si>
  <si>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</si>
  <si>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</si>
  <si>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</si>
  <si>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</si>
  <si>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</si>
  <si>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</si>
  <si>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</si>
  <si>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</si>
  <si>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</si>
  <si>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</si>
  <si>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</si>
  <si>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</si>
  <si>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</si>
  <si>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</si>
  <si>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</si>
  <si>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</si>
  <si>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</si>
  <si>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</si>
  <si>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</si>
  <si>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</si>
  <si>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</si>
  <si>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</si>
  <si>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</si>
  <si>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</si>
  <si>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</si>
  <si>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</si>
  <si>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</si>
  <si>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</si>
  <si>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</si>
  <si>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</si>
  <si>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</si>
  <si>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</si>
  <si>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</si>
  <si>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</si>
  <si>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</si>
  <si>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</si>
  <si>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</si>
  <si>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</si>
  <si>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</si>
  <si>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</si>
  <si>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</si>
  <si>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</si>
  <si>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</si>
  <si>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</si>
  <si>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</si>
  <si>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</si>
  <si>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</si>
  <si>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</si>
  <si>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</si>
  <si>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</si>
  <si>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</si>
  <si>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</si>
  <si>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</si>
  <si>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</si>
  <si>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</si>
  <si>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</si>
  <si>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</si>
  <si>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</si>
  <si>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</si>
  <si>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</si>
  <si>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</si>
  <si>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</si>
  <si>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</si>
  <si>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</si>
  <si>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</si>
  <si>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</si>
  <si>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</si>
  <si>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</si>
  <si>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</si>
  <si>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</si>
  <si>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</si>
  <si>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</si>
  <si>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</si>
  <si>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</si>
  <si>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</si>
  <si>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</si>
  <si>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</si>
  <si>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</si>
  <si>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</si>
  <si>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</si>
  <si>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</si>
  <si>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</si>
  <si>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</si>
  <si>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</si>
  <si>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</si>
  <si>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</si>
  <si>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</si>
  <si>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</si>
  <si>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</si>
  <si>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</si>
  <si>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</si>
  <si>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</si>
  <si>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</si>
  <si>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</si>
  <si>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</si>
  <si>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</si>
  <si>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</si>
  <si>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</si>
  <si>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</si>
  <si>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</si>
  <si>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</si>
  <si>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</si>
  <si>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</si>
  <si>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</si>
  <si>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</si>
  <si>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</si>
  <si>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</si>
  <si>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</si>
  <si>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</si>
  <si>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</si>
  <si>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</si>
  <si>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</si>
  <si>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</si>
  <si>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</si>
  <si>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</si>
  <si>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</si>
  <si>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</si>
  <si>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</si>
  <si>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</si>
  <si>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</si>
  <si>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</si>
  <si>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</si>
  <si>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</si>
  <si>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</si>
  <si>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</si>
  <si>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</si>
  <si>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</si>
  <si>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</si>
  <si>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</si>
  <si>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</si>
  <si>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</si>
  <si>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</si>
  <si>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</si>
  <si>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</si>
  <si>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</si>
  <si>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</si>
  <si>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</si>
  <si>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</si>
  <si>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</si>
  <si>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</si>
  <si>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</si>
  <si>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</si>
  <si>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</si>
  <si>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</si>
  <si>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</si>
  <si>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</si>
  <si>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</si>
  <si>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</si>
  <si>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</si>
  <si>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</si>
  <si>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</si>
  <si>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</si>
  <si>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</si>
  <si>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</si>
  <si>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</si>
  <si>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</si>
  <si>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</si>
  <si>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</si>
  <si>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</si>
  <si>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</si>
  <si>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</si>
  <si>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</si>
  <si>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</si>
  <si>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</si>
  <si>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</si>
  <si>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</si>
  <si>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</si>
  <si>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</si>
  <si>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</si>
  <si>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</si>
  <si>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</si>
  <si>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</si>
  <si>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</si>
  <si>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</si>
  <si>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</si>
  <si>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</si>
  <si>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</si>
  <si>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</si>
  <si>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</si>
  <si>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</si>
  <si>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</si>
  <si>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</si>
  <si>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</si>
  <si>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</si>
  <si>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</si>
  <si>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</si>
  <si>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</si>
  <si>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</si>
  <si>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</si>
  <si>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</si>
  <si>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</si>
  <si>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</si>
  <si>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</si>
  <si>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</si>
  <si>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</si>
  <si>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</si>
  <si>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</si>
  <si>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</si>
  <si>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</si>
  <si>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</si>
  <si>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</si>
  <si>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</si>
  <si>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</si>
  <si>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</si>
  <si>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</si>
  <si>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</si>
  <si>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</si>
  <si>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</si>
  <si>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</si>
  <si>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</si>
  <si>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</si>
  <si>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</si>
  <si>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</si>
  <si>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</si>
  <si>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</si>
  <si>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</si>
  <si>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</si>
  <si>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</si>
  <si>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</si>
  <si>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</si>
  <si>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</si>
  <si>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</si>
  <si>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</si>
  <si>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</si>
  <si>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</si>
  <si>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</si>
  <si>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</si>
  <si>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</si>
  <si>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</si>
  <si>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</si>
  <si>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</si>
  <si>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</si>
  <si>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</si>
  <si>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</si>
  <si>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</si>
  <si>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</si>
  <si>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</si>
  <si>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</si>
  <si>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</si>
  <si>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</si>
  <si>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</si>
  <si>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</si>
  <si>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</si>
  <si>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</si>
  <si>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</si>
  <si>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</si>
  <si>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</si>
  <si>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</si>
  <si>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</si>
  <si>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</si>
  <si>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</si>
  <si>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</si>
  <si>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</si>
  <si>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</si>
  <si>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</si>
  <si>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</si>
  <si>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</si>
  <si>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</si>
  <si>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</si>
  <si>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</si>
  <si>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</si>
  <si>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</si>
  <si>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</si>
  <si>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</si>
  <si>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</si>
  <si>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</si>
  <si>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</si>
  <si>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</si>
  <si>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</si>
  <si>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</si>
  <si>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</si>
  <si>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</si>
  <si>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</si>
  <si>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</si>
  <si>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</si>
  <si>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</si>
  <si>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</si>
  <si>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</si>
  <si>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</si>
  <si>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</si>
  <si>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</si>
  <si>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</si>
  <si>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</si>
  <si>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</si>
  <si>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</si>
  <si>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</si>
  <si>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</si>
  <si>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</si>
  <si>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</si>
  <si>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</si>
  <si>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</si>
  <si>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</si>
  <si>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</si>
  <si>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</si>
  <si>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</si>
  <si>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</si>
  <si>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</si>
  <si>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</si>
  <si>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</si>
  <si>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</si>
  <si>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</si>
  <si>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</si>
  <si>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</si>
  <si>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</si>
  <si>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</si>
  <si>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</si>
  <si>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</si>
  <si>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</si>
  <si>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</si>
  <si>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</si>
  <si>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</si>
  <si>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</si>
  <si>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</si>
  <si>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</si>
  <si>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</si>
  <si>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</si>
  <si>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</si>
  <si>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</si>
  <si>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</si>
  <si>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</si>
  <si>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</si>
  <si>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</si>
  <si>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</si>
  <si>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</si>
  <si>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</si>
  <si>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</si>
  <si>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</si>
  <si>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</si>
  <si>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</si>
  <si>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</si>
  <si>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</si>
  <si>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</si>
  <si>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</si>
  <si>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</si>
  <si>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</si>
  <si>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</si>
  <si>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</si>
  <si>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</si>
  <si>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</si>
  <si>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</si>
  <si>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</si>
  <si>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</si>
  <si>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</si>
  <si>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</si>
  <si>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</si>
  <si>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</si>
  <si>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</si>
  <si>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</si>
  <si>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</si>
  <si>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</si>
  <si>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</si>
  <si>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</si>
  <si>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</si>
  <si>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</si>
  <si>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</si>
  <si>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</si>
  <si>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</si>
  <si>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</si>
  <si>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</si>
  <si>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</si>
  <si>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</si>
  <si>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</si>
  <si>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</si>
  <si>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</si>
  <si>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</si>
  <si>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</si>
  <si>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</si>
  <si>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</si>
  <si>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</si>
  <si>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</si>
  <si>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</si>
  <si>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</si>
  <si>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</si>
  <si>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</si>
  <si>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</si>
  <si>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</si>
  <si>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</si>
  <si>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</si>
  <si>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</si>
  <si>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</si>
  <si>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</si>
  <si>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</si>
  <si>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</si>
  <si>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</si>
  <si>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</si>
  <si>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</si>
  <si>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</si>
  <si>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</si>
  <si>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</si>
  <si>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</si>
  <si>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</si>
  <si>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</si>
  <si>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</si>
  <si>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</si>
  <si>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</si>
  <si>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</si>
  <si>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</si>
  <si>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</si>
  <si>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</si>
  <si>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</si>
  <si>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</si>
  <si>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</si>
  <si>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</si>
  <si>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</si>
  <si>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</si>
  <si>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</si>
  <si>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</si>
  <si>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</si>
  <si>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</si>
  <si>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</si>
  <si>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</si>
  <si>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</si>
  <si>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</si>
  <si>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</si>
  <si>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</si>
  <si>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</si>
  <si>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</si>
  <si>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</si>
  <si>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</si>
  <si>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</si>
  <si>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</si>
  <si>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</si>
  <si>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</si>
  <si>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</si>
  <si>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</si>
  <si>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</si>
  <si>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</si>
  <si>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</si>
  <si>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</si>
  <si>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</si>
  <si>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</si>
  <si>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</si>
  <si>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</si>
  <si>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</si>
  <si>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</si>
  <si>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</si>
  <si>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</si>
  <si>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</si>
  <si>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</si>
  <si>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</si>
  <si>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</si>
  <si>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</si>
  <si>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</si>
  <si>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</si>
  <si>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</si>
  <si>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</si>
  <si>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</si>
  <si>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</si>
  <si>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</si>
  <si>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</si>
  <si>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</si>
  <si>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</si>
  <si>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</si>
  <si>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</si>
  <si>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</si>
  <si>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</si>
  <si>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</si>
  <si>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</si>
  <si>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</si>
  <si>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</si>
  <si>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</si>
  <si>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</si>
  <si>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</si>
  <si>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</si>
  <si>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</si>
  <si>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</si>
  <si>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</si>
  <si>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</si>
  <si>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</si>
  <si>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</si>
  <si>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</si>
  <si>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</si>
  <si>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</si>
  <si>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</si>
  <si>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</si>
  <si>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</si>
  <si>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</si>
  <si>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</si>
  <si>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</si>
  <si>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</si>
  <si>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</si>
  <si>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</si>
  <si>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</si>
  <si>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</si>
  <si>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</si>
  <si>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</si>
  <si>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</si>
  <si>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</si>
  <si>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</si>
  <si>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</si>
  <si>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</si>
  <si>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</si>
  <si>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</si>
  <si>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</si>
  <si>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</si>
  <si>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</si>
  <si>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</si>
  <si>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</si>
  <si>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</si>
  <si>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</si>
  <si>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</si>
  <si>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</si>
  <si>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</si>
  <si>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</si>
  <si>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</si>
  <si>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</si>
  <si>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</si>
  <si>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</si>
  <si>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</si>
  <si>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</si>
  <si>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</si>
  <si>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</si>
  <si>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</si>
  <si>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</si>
  <si>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</si>
  <si>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</si>
  <si>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</si>
  <si>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</si>
  <si>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</si>
  <si>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</si>
  <si>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</si>
  <si>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</si>
  <si>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</si>
  <si>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</si>
  <si>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</si>
  <si>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</si>
  <si>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</si>
  <si>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</si>
  <si>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</si>
  <si>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</si>
  <si>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</si>
  <si>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</si>
  <si>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</si>
  <si>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</si>
  <si>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</si>
  <si>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</si>
  <si>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</si>
  <si>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</si>
  <si>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</si>
  <si>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</si>
  <si>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</si>
  <si>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</si>
  <si>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</si>
  <si>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</si>
  <si>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</si>
  <si>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</si>
  <si>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</si>
  <si>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</si>
  <si>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</si>
  <si>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</si>
  <si>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</si>
  <si>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</si>
  <si>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</si>
  <si>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</si>
  <si>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</si>
  <si>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</si>
  <si>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</si>
  <si>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</si>
  <si>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</si>
  <si>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</si>
  <si>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</si>
  <si>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</si>
  <si>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</si>
  <si>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</si>
  <si>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</si>
  <si>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</si>
  <si>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</si>
  <si>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</si>
  <si>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</si>
  <si>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</si>
  <si>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</si>
  <si>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</si>
  <si>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</si>
  <si>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</si>
  <si>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</si>
  <si>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</si>
  <si>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</si>
  <si>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</si>
  <si>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</si>
  <si>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</si>
  <si>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</si>
  <si>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</si>
  <si>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</si>
  <si>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</si>
  <si>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</si>
  <si>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</si>
  <si>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</si>
  <si>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</si>
  <si>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</si>
  <si>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</si>
  <si>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</si>
  <si>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</si>
  <si>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</si>
  <si>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</si>
  <si>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</si>
  <si>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</si>
  <si>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</si>
  <si>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</si>
  <si>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</si>
  <si>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</si>
  <si>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</si>
  <si>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</si>
  <si>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</si>
  <si>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</si>
  <si>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</si>
  <si>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</si>
  <si>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</si>
  <si>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</si>
  <si>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</si>
  <si>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</si>
  <si>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</si>
  <si>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</si>
  <si>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</si>
  <si>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</si>
  <si>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</si>
  <si>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</si>
  <si>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</si>
  <si>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</si>
  <si>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</si>
  <si>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</si>
  <si>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</si>
  <si>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</si>
  <si>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</si>
  <si>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</si>
  <si>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</si>
  <si>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</si>
  <si>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</si>
  <si>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</si>
  <si>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</si>
  <si>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</si>
  <si>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</si>
  <si>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</si>
  <si>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</si>
  <si>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</si>
  <si>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</si>
  <si>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</si>
  <si>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</si>
  <si>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</si>
  <si>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</si>
  <si>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</si>
  <si>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</si>
  <si>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</si>
  <si>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</si>
  <si>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</si>
  <si>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</si>
  <si>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</si>
  <si>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</si>
  <si>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</si>
  <si>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</si>
  <si>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</si>
  <si>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</si>
  <si>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</si>
  <si>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</si>
  <si>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</si>
  <si>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</si>
  <si>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</si>
  <si>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</si>
  <si>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</si>
  <si>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</si>
  <si>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</si>
  <si>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</si>
  <si>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</si>
  <si>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</si>
  <si>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</si>
  <si>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</si>
  <si>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</si>
  <si>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</si>
  <si>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</si>
  <si>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</si>
  <si>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</si>
  <si>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</si>
  <si>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</si>
  <si>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</si>
  <si>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</si>
  <si>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</si>
  <si>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</si>
  <si>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</si>
  <si>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</si>
  <si>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</si>
  <si>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</si>
  <si>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</si>
  <si>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</si>
  <si>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</si>
  <si>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</si>
  <si>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</si>
  <si>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</si>
  <si>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</si>
  <si>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</si>
  <si>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</si>
  <si>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</si>
  <si>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</si>
  <si>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</si>
  <si>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</si>
  <si>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</si>
  <si>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</si>
  <si>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</si>
  <si>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</si>
  <si>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</si>
  <si>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</si>
  <si>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</si>
  <si>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</si>
  <si>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</si>
  <si>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</si>
  <si>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</si>
  <si>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</si>
  <si>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</si>
  <si>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</si>
  <si>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</si>
  <si>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</si>
  <si>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</si>
  <si>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</si>
  <si>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</si>
  <si>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</si>
  <si>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</si>
  <si>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</si>
  <si>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</si>
  <si>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</si>
  <si>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</si>
  <si>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</si>
  <si>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</si>
  <si>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</si>
  <si>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</si>
  <si>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</si>
  <si>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</si>
  <si>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</si>
  <si>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</si>
  <si>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</si>
  <si>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</si>
  <si>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</si>
  <si>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</si>
  <si>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</si>
  <si>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</si>
  <si>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</si>
  <si>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</si>
  <si>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</si>
  <si>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</si>
  <si>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</si>
  <si>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</si>
  <si>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</si>
  <si>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</si>
  <si>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</si>
  <si>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</si>
  <si>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</si>
  <si>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</si>
  <si>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</si>
  <si>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</si>
  <si>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</si>
  <si>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</si>
  <si>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</si>
  <si>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</si>
  <si>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</si>
  <si>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</si>
  <si>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</si>
  <si>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</si>
  <si>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</si>
  <si>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</si>
  <si>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</si>
  <si>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</si>
  <si>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</si>
  <si>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</si>
  <si>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</si>
  <si>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</si>
  <si>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</si>
  <si>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</si>
  <si>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</si>
  <si>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</si>
  <si>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</si>
  <si>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</si>
  <si>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</si>
  <si>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</si>
  <si>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</si>
  <si>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</si>
  <si>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</si>
  <si>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</si>
  <si>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</si>
  <si>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</si>
  <si>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</si>
  <si>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</si>
  <si>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</si>
  <si>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</si>
  <si>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</si>
  <si>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</si>
  <si>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</si>
  <si>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</si>
  <si>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</si>
  <si>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</si>
  <si>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</si>
  <si>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</si>
  <si>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</si>
  <si>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</si>
  <si>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</si>
  <si>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</si>
  <si>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</si>
  <si>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</si>
  <si>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</si>
  <si>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</si>
  <si>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</si>
  <si>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</si>
  <si>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</si>
  <si>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</si>
  <si>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</si>
  <si>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</si>
  <si>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</si>
  <si>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</si>
  <si>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</si>
  <si>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</si>
  <si>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</si>
  <si>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</si>
  <si>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</si>
  <si>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</si>
  <si>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</si>
  <si>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</si>
  <si>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</si>
  <si>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</si>
  <si>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</si>
  <si>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</si>
  <si>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</si>
  <si>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</si>
  <si>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</si>
  <si>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</si>
  <si>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</si>
  <si>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</si>
  <si>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</si>
  <si>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</si>
  <si>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</si>
  <si>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</si>
  <si>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</si>
  <si>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</si>
  <si>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</si>
  <si>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</si>
  <si>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</si>
  <si>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</si>
  <si>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</si>
  <si>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</si>
  <si>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</si>
  <si>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</si>
  <si>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</si>
  <si>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</si>
  <si>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</si>
  <si>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</si>
  <si>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</si>
  <si>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</si>
  <si>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</si>
  <si>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</si>
  <si>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</si>
  <si>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</si>
  <si>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</si>
  <si>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</si>
  <si>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</si>
  <si>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</si>
  <si>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</si>
  <si>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</si>
  <si>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</si>
  <si>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</si>
  <si>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</si>
  <si>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</si>
  <si>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</si>
  <si>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</si>
  <si>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</si>
  <si>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</si>
  <si>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</si>
  <si>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</si>
  <si>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</si>
  <si>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</si>
  <si>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</si>
  <si>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</si>
  <si>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</si>
  <si>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</si>
  <si>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</si>
  <si>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</si>
  <si>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</si>
  <si>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</si>
  <si>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</si>
  <si>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</si>
  <si>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</si>
  <si>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</si>
  <si>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</si>
  <si>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</si>
  <si>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</si>
  <si>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</si>
  <si>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</si>
  <si>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</si>
  <si>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</si>
  <si>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</si>
  <si>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</si>
  <si>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</si>
  <si>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</si>
  <si>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</si>
  <si>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</si>
  <si>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</si>
  <si>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</si>
  <si>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</si>
  <si>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</si>
  <si>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</si>
  <si>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</si>
  <si>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</si>
  <si>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</si>
  <si>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</si>
  <si>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</si>
  <si>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</si>
  <si>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</si>
  <si>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</si>
  <si>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</si>
  <si>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</si>
  <si>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</si>
  <si>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</si>
  <si>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</si>
  <si>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</si>
  <si>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</si>
  <si>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</si>
  <si>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</si>
  <si>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</si>
  <si>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</si>
  <si>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</si>
  <si>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</si>
  <si>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</si>
  <si>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</si>
  <si>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</si>
  <si>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</si>
  <si>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</si>
  <si>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</si>
  <si>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</si>
  <si>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</si>
  <si>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</si>
  <si>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</si>
  <si>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</si>
  <si>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</si>
  <si>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</si>
  <si>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</si>
  <si>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</si>
  <si>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</si>
  <si>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</si>
  <si>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</si>
  <si>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</si>
  <si>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</si>
  <si>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</si>
  <si>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</si>
  <si>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</si>
  <si>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</si>
  <si>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</si>
  <si>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</si>
  <si>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</si>
  <si>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</si>
  <si>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</si>
  <si>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</si>
  <si>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</si>
  <si>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</si>
  <si>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</si>
  <si>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</si>
  <si>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</si>
  <si>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</si>
  <si>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</si>
  <si>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</si>
  <si>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</si>
  <si>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</si>
  <si>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</si>
  <si>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</si>
  <si>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</si>
  <si>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</si>
  <si>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</si>
  <si>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</si>
  <si>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</si>
  <si>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</si>
  <si>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</si>
  <si>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</si>
  <si>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</si>
  <si>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</si>
  <si>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</si>
  <si>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</si>
  <si>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</si>
  <si>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</si>
  <si>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</si>
  <si>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</si>
  <si>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</si>
  <si>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</si>
  <si>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</si>
  <si>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</si>
  <si>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</si>
  <si>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</si>
  <si>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</si>
  <si>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</si>
  <si>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</si>
  <si>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</si>
  <si>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</si>
  <si>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</si>
  <si>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</si>
  <si>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</si>
  <si>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</si>
  <si>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</si>
  <si>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</si>
  <si>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</si>
  <si>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</si>
  <si>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</si>
  <si>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</si>
  <si>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</si>
  <si>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</si>
  <si>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</si>
  <si>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</si>
  <si>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</si>
  <si>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</si>
  <si>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</si>
  <si>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</si>
  <si>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</si>
  <si>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</si>
  <si>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</si>
  <si>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</si>
  <si>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</si>
  <si>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</si>
  <si>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</si>
  <si>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</si>
  <si>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</si>
  <si>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</si>
  <si>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</si>
  <si>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</si>
  <si>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</si>
  <si>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</si>
  <si>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</si>
  <si>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</si>
  <si>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</si>
  <si>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</si>
  <si>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</si>
  <si>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</si>
  <si>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</si>
  <si>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</si>
  <si>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</si>
  <si>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</si>
  <si>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</si>
  <si>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</si>
  <si>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</si>
  <si>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</si>
  <si>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</si>
  <si>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</si>
  <si>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</si>
  <si>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</si>
  <si>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</si>
  <si>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</si>
  <si>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</si>
  <si>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</si>
  <si>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</si>
  <si>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</si>
  <si>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</si>
  <si>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</si>
  <si>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</si>
  <si>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</si>
  <si>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</si>
  <si>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</si>
  <si>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</si>
  <si>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</si>
  <si>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</si>
  <si>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</si>
  <si>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</si>
  <si>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</si>
  <si>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</si>
  <si>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</si>
  <si>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</si>
  <si>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</si>
  <si>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</si>
  <si>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</si>
  <si>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</si>
  <si>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</si>
  <si>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</si>
  <si>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</si>
  <si>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</si>
  <si>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</si>
  <si>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</si>
  <si>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</si>
  <si>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</si>
  <si>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</si>
  <si>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</si>
  <si>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</si>
  <si>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</si>
  <si>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</si>
  <si>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</si>
  <si>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</si>
  <si>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</si>
  <si>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</si>
  <si>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</si>
  <si>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</si>
  <si>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</si>
  <si>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</si>
  <si>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</si>
  <si>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</si>
  <si>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</si>
  <si>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</si>
  <si>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</si>
  <si>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</si>
  <si>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</si>
  <si>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</si>
  <si>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</si>
  <si>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</si>
  <si>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</si>
  <si>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</si>
  <si>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</si>
  <si>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</si>
  <si>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</si>
  <si>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</si>
  <si>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</si>
  <si>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</si>
  <si>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</si>
  <si>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</si>
  <si>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</si>
  <si>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</si>
  <si>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</si>
  <si>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</si>
  <si>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</si>
  <si>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</si>
  <si>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</si>
  <si>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</si>
  <si>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</si>
  <si>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</si>
  <si>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</si>
  <si>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</si>
  <si>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</si>
  <si>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</si>
  <si>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</si>
  <si>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</si>
  <si>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</si>
  <si>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</si>
  <si>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</si>
  <si>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</si>
  <si>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</si>
  <si>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</si>
  <si>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</si>
  <si>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</si>
  <si>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</si>
  <si>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</si>
  <si>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</si>
  <si>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</si>
  <si>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</si>
  <si>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</si>
  <si>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</si>
  <si>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</si>
  <si>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</si>
  <si>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</si>
  <si>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</si>
  <si>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</si>
  <si>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</si>
  <si>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</si>
  <si>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</si>
  <si>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</si>
  <si>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</si>
  <si>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</si>
  <si>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</si>
  <si>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</si>
  <si>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</si>
  <si>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</si>
  <si>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</si>
  <si>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</si>
  <si>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</si>
  <si>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</si>
  <si>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</si>
  <si>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</si>
  <si>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</si>
  <si>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</si>
  <si>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</si>
  <si>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</si>
  <si>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</si>
  <si>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</si>
  <si>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</si>
  <si>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</si>
  <si>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</si>
  <si>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</si>
  <si>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</si>
  <si>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</si>
  <si>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</si>
  <si>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</si>
  <si>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</si>
  <si>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</si>
  <si>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</si>
  <si>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</si>
  <si>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</si>
  <si>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</si>
  <si>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</si>
  <si>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</si>
  <si>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</si>
  <si>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</si>
  <si>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</si>
  <si>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</si>
  <si>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</si>
  <si>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</si>
  <si>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</si>
  <si>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</si>
  <si>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</si>
  <si>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</si>
  <si>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</si>
  <si>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</si>
  <si>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</si>
  <si>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</si>
  <si>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</si>
  <si>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</si>
  <si>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</si>
  <si>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</si>
  <si>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</si>
  <si>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</si>
  <si>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</si>
  <si>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</si>
  <si>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</si>
  <si>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</si>
  <si>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</si>
  <si>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</si>
  <si>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</si>
  <si>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</si>
  <si>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</si>
  <si>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</si>
  <si>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</si>
  <si>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</si>
  <si>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</si>
  <si>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</si>
  <si>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</si>
  <si>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</si>
  <si>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</si>
  <si>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</si>
  <si>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</si>
  <si>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</si>
  <si>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</si>
  <si>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</si>
  <si>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</si>
  <si>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</si>
  <si>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</si>
  <si>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</si>
  <si>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</si>
  <si>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</si>
  <si>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</si>
  <si>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</si>
  <si>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</si>
  <si>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</si>
  <si>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</si>
  <si>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</si>
  <si>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</si>
  <si>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</si>
  <si>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</si>
  <si>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</si>
  <si>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</si>
  <si>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</si>
  <si>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</si>
  <si>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</si>
  <si>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</si>
  <si>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</si>
  <si>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</si>
  <si>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</si>
  <si>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</si>
  <si>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</si>
  <si>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</si>
  <si>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</si>
  <si>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</si>
  <si>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</si>
  <si>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</si>
  <si>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</si>
  <si>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</si>
  <si>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</si>
  <si>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</si>
  <si>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</si>
  <si>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</si>
  <si>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</si>
  <si>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</si>
  <si>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</si>
  <si>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</si>
  <si>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</si>
  <si>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</si>
  <si>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</si>
  <si>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</si>
  <si>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</si>
  <si>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</si>
  <si>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</si>
  <si>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</si>
  <si>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</si>
  <si>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</si>
  <si>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</si>
  <si>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</si>
  <si>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</si>
  <si>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</si>
  <si>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</si>
  <si>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</si>
  <si>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</si>
  <si>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</si>
  <si>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</si>
  <si>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</si>
  <si>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</si>
  <si>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</si>
  <si>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</si>
  <si>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</si>
  <si>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</si>
  <si>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</si>
  <si>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</si>
  <si>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</si>
  <si>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</si>
  <si>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</si>
  <si>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</si>
  <si>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</si>
  <si>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</si>
  <si>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</si>
  <si>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</si>
  <si>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</si>
  <si>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</si>
  <si>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</si>
  <si>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</si>
  <si>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</si>
  <si>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</si>
  <si>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</si>
  <si>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</si>
  <si>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</si>
  <si>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</si>
  <si>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</si>
  <si>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</si>
  <si>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</si>
  <si>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</si>
  <si>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</si>
  <si>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</si>
  <si>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</si>
  <si>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</si>
  <si>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</si>
  <si>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</si>
  <si>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</si>
  <si>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</si>
  <si>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</si>
  <si>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</si>
  <si>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</si>
  <si>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</si>
  <si>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</si>
  <si>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</si>
  <si>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</si>
  <si>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</si>
  <si>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</si>
  <si>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</si>
  <si>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</si>
  <si>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</si>
  <si>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</si>
  <si>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</si>
  <si>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</si>
  <si>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</si>
  <si>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</si>
  <si>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</si>
  <si>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</si>
  <si>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</si>
  <si>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</si>
  <si>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</si>
  <si>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</si>
  <si>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</si>
  <si>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</si>
  <si>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</si>
  <si>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</si>
  <si>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</si>
  <si>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</si>
  <si>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</si>
  <si>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</si>
  <si>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</si>
  <si>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</si>
  <si>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</si>
  <si>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</si>
  <si>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</si>
  <si>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</si>
  <si>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</si>
  <si>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</si>
  <si>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</si>
  <si>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</si>
  <si>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</si>
  <si>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</si>
  <si>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</si>
  <si>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</si>
  <si>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</si>
  <si>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</si>
  <si>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</si>
  <si>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</si>
  <si>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</si>
  <si>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</si>
  <si>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</si>
  <si>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</si>
  <si>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</si>
  <si>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</si>
  <si>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</si>
  <si>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</si>
  <si>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</si>
  <si>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</si>
  <si>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</si>
  <si>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</si>
  <si>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</si>
  <si>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</si>
  <si>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</si>
  <si>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</si>
  <si>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</si>
  <si>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</si>
  <si>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</si>
  <si>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</si>
  <si>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</si>
  <si>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</si>
  <si>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</si>
  <si>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</si>
  <si>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</si>
  <si>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</si>
  <si>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</si>
  <si>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</si>
  <si>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</si>
  <si>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</si>
  <si>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</si>
  <si>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</si>
  <si>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</si>
  <si>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</si>
  <si>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</si>
  <si>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</si>
  <si>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</si>
  <si>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</si>
  <si>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</si>
  <si>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</si>
  <si>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</si>
  <si>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</si>
  <si>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</si>
  <si>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</si>
  <si>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</si>
  <si>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</si>
  <si>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</si>
  <si>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</si>
  <si>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</si>
  <si>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</si>
  <si>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</si>
  <si>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</si>
  <si>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</si>
  <si>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</si>
  <si>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</si>
  <si>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</si>
  <si>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</si>
  <si>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</si>
  <si>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</si>
  <si>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</si>
  <si>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</si>
  <si>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</si>
  <si>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</si>
  <si>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</si>
  <si>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</si>
  <si>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</si>
  <si>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</si>
  <si>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</si>
  <si>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</si>
  <si>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</si>
  <si>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</si>
  <si>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</si>
  <si>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</si>
  <si>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</si>
  <si>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</si>
  <si>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</si>
  <si>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</si>
  <si>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</si>
  <si>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</si>
  <si>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</si>
  <si>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</si>
  <si>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</si>
  <si>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</si>
  <si>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</si>
  <si>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</si>
  <si>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</si>
  <si>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</si>
  <si>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</si>
  <si>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</si>
  <si>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</si>
  <si>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</si>
  <si>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</si>
  <si>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</si>
  <si>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</si>
  <si>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</si>
  <si>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</si>
  <si>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</si>
  <si>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</si>
  <si>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</si>
  <si>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</si>
  <si>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</si>
  <si>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</si>
  <si>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</si>
  <si>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</si>
  <si>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</si>
  <si>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</si>
  <si>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</si>
  <si>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</si>
  <si>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</si>
  <si>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</si>
  <si>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</si>
  <si>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</si>
  <si>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</si>
  <si>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</si>
  <si>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</si>
  <si>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</si>
  <si>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</si>
  <si>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</si>
  <si>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</si>
  <si>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</si>
  <si>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</si>
  <si>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</si>
  <si>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</si>
  <si>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</si>
  <si>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</si>
  <si>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</si>
  <si>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</si>
  <si>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</si>
  <si>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</si>
  <si>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</si>
  <si>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</si>
  <si>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</si>
  <si>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</si>
  <si>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</si>
  <si>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</si>
  <si>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</si>
  <si>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</si>
  <si>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</si>
  <si>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</si>
  <si>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</si>
  <si>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</si>
  <si>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</si>
  <si>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</si>
  <si>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</si>
  <si>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</si>
  <si>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</si>
  <si>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</si>
  <si>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</si>
  <si>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</si>
  <si>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</si>
  <si>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</si>
  <si>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</si>
  <si>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</si>
  <si>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</si>
  <si>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</si>
  <si>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</si>
  <si>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</si>
  <si>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</si>
  <si>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</si>
  <si>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</si>
  <si>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</si>
  <si>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</si>
  <si>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</si>
  <si>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</si>
  <si>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</si>
  <si>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</si>
  <si>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</si>
  <si>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</si>
  <si>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</si>
  <si>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</si>
  <si>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</si>
  <si>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</si>
  <si>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</si>
  <si>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</si>
  <si>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</si>
  <si>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</si>
  <si>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</si>
  <si>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</si>
  <si>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</si>
  <si>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</si>
  <si>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</si>
  <si>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</si>
  <si>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</si>
  <si>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</si>
  <si>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</si>
  <si>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</si>
  <si>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</si>
  <si>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</si>
  <si>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</si>
  <si>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</si>
  <si>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</si>
  <si>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</si>
  <si>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</si>
  <si>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</si>
  <si>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</si>
  <si>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</si>
  <si>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</si>
  <si>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</si>
  <si>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</si>
  <si>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</si>
  <si>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</si>
  <si>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</si>
  <si>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</si>
  <si>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</si>
  <si>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</si>
  <si>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</si>
  <si>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</si>
  <si>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</si>
  <si>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</si>
  <si>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</si>
  <si>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</si>
  <si>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</si>
  <si>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</si>
  <si>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</si>
  <si>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</si>
  <si>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</si>
  <si>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</si>
  <si>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</si>
  <si>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</si>
  <si>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</si>
  <si>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</si>
  <si>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</si>
  <si>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</si>
  <si>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</si>
  <si>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</si>
  <si>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</si>
  <si>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</si>
  <si>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</si>
  <si>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</si>
  <si>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</si>
  <si>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</si>
  <si>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</si>
  <si>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</si>
  <si>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</si>
  <si>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</si>
  <si>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</si>
  <si>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</si>
  <si>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</si>
  <si>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</si>
  <si>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</si>
  <si>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</si>
  <si>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</si>
  <si>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</si>
  <si>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</si>
  <si>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</si>
  <si>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</si>
  <si>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</si>
  <si>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</si>
  <si>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</si>
  <si>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</si>
  <si>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</si>
  <si>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</si>
  <si>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</si>
  <si>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</si>
  <si>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</si>
  <si>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</si>
  <si>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</si>
  <si>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</si>
  <si>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</si>
  <si>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</si>
  <si>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</si>
  <si>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</si>
  <si>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</si>
  <si>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</si>
  <si>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</si>
  <si>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</si>
  <si>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</si>
  <si>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</si>
  <si>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</si>
  <si>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</si>
  <si>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</si>
  <si>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</si>
  <si>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</si>
  <si>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</si>
  <si>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</si>
  <si>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</si>
  <si>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</si>
  <si>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</si>
  <si>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</si>
  <si>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</si>
  <si>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</si>
  <si>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</si>
  <si>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</si>
  <si>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</si>
  <si>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</si>
  <si>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</si>
  <si>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</si>
  <si>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</si>
  <si>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</si>
  <si>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</si>
  <si>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</si>
  <si>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</si>
  <si>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</si>
  <si>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</si>
  <si>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</si>
  <si>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</si>
  <si>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</si>
  <si>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</si>
  <si>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</si>
  <si>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</si>
  <si>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</si>
  <si>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</si>
  <si>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</si>
  <si>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</si>
  <si>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</si>
  <si>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</si>
  <si>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</si>
  <si>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</si>
  <si>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</si>
  <si>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</si>
  <si>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</si>
  <si>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</si>
  <si>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</si>
  <si>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</si>
  <si>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</si>
  <si>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</si>
  <si>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</si>
  <si>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</si>
  <si>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</si>
  <si>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</si>
  <si>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</si>
  <si>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</si>
  <si>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</si>
  <si>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</si>
  <si>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</si>
  <si>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</si>
  <si>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</si>
  <si>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</si>
  <si>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</si>
  <si>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</si>
  <si>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</si>
  <si>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</si>
  <si>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</si>
  <si>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</si>
  <si>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</si>
  <si>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</si>
  <si>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</si>
  <si>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</si>
  <si>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</si>
  <si>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</si>
  <si>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</si>
  <si>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</si>
  <si>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</si>
  <si>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</si>
  <si>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</si>
  <si>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</si>
  <si>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</si>
  <si>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</si>
  <si>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</si>
  <si>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</si>
  <si>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</si>
  <si>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</si>
  <si>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</si>
  <si>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</si>
  <si>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</si>
  <si>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</si>
  <si>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</si>
  <si>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</si>
  <si>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</si>
  <si>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</si>
  <si>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</si>
  <si>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</si>
  <si>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</si>
  <si>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</si>
  <si>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</si>
  <si>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</si>
  <si>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</si>
  <si>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</si>
  <si>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</si>
  <si>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</si>
  <si>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</si>
  <si>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</si>
  <si>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</si>
  <si>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</si>
  <si>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</si>
  <si>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</si>
  <si>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</si>
  <si>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</si>
  <si>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</si>
  <si>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</si>
  <si>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</si>
  <si>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</si>
  <si>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</si>
  <si>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</si>
  <si>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</si>
  <si>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</si>
  <si>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</si>
  <si>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</si>
  <si>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</si>
  <si>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</si>
  <si>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</si>
  <si>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</si>
  <si>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</si>
  <si>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</si>
  <si>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</si>
  <si>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</si>
  <si>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</si>
  <si>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</si>
  <si>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</si>
  <si>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</si>
  <si>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</si>
  <si>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</si>
  <si>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</si>
  <si>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</si>
  <si>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</si>
  <si>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</si>
  <si>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</si>
  <si>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</si>
  <si>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</si>
  <si>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</si>
  <si>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</si>
  <si>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</si>
  <si>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</si>
  <si>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</si>
  <si>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</si>
  <si>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</si>
  <si>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</si>
  <si>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</si>
  <si>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</si>
  <si>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</si>
  <si>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</si>
  <si>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</si>
  <si>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</si>
  <si>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</si>
  <si>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</si>
  <si>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</si>
  <si>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</si>
  <si>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</si>
  <si>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</si>
  <si>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</si>
  <si>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</si>
  <si>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</si>
  <si>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</si>
  <si>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</si>
  <si>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</si>
  <si>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</si>
  <si>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</si>
  <si>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</si>
  <si>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</si>
  <si>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</si>
  <si>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</si>
  <si>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</si>
  <si>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</si>
  <si>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</si>
  <si>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</si>
  <si>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</si>
  <si>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</si>
  <si>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</si>
  <si>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</si>
  <si>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</si>
  <si>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</si>
  <si>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</si>
  <si>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</si>
  <si>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</si>
  <si>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</si>
  <si>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</si>
  <si>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</si>
  <si>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</si>
  <si>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</si>
  <si>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</si>
  <si>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</si>
  <si>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</si>
  <si>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</si>
  <si>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</si>
  <si>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</si>
  <si>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</si>
  <si>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</si>
  <si>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</si>
  <si>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</si>
  <si>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</si>
  <si>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</si>
  <si>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</si>
  <si>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</si>
  <si>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</si>
  <si>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</si>
  <si>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</si>
  <si>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</si>
  <si>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</si>
  <si>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</si>
  <si>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</si>
  <si>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</si>
  <si>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</si>
  <si>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</si>
  <si>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</si>
  <si>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</si>
  <si>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</si>
  <si>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</si>
  <si>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</si>
  <si>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</si>
  <si>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</si>
  <si>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</si>
  <si>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</si>
  <si>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</si>
  <si>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</si>
  <si>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</si>
  <si>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</si>
  <si>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</si>
  <si>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</si>
  <si>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</si>
  <si>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</si>
  <si>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</si>
  <si>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</si>
  <si>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</si>
  <si>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</si>
  <si>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</si>
  <si>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</si>
  <si>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</si>
  <si>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</si>
  <si>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</si>
  <si>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</si>
  <si>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</si>
  <si>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</si>
  <si>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</si>
  <si>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</si>
  <si>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</si>
  <si>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</si>
  <si>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</si>
  <si>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</si>
  <si>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</si>
  <si>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</si>
  <si>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</si>
  <si>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</si>
  <si>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</si>
  <si>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</si>
  <si>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</si>
  <si>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</si>
  <si>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</si>
  <si>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</si>
  <si>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</si>
  <si>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</si>
  <si>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</si>
  <si>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</si>
  <si>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</si>
  <si>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</si>
  <si>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</si>
  <si>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</si>
  <si>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</si>
  <si>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</si>
  <si>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</si>
  <si>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</si>
  <si>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</si>
  <si>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</si>
  <si>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</si>
  <si>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</si>
  <si>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</si>
  <si>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</si>
  <si>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</si>
  <si>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</si>
  <si>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</si>
  <si>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</si>
  <si>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</si>
  <si>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</si>
  <si>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</si>
  <si>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</si>
  <si>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</si>
  <si>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</si>
  <si>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</si>
  <si>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</si>
  <si>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</si>
  <si>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</si>
  <si>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</si>
  <si>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</si>
  <si>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</si>
  <si>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</si>
  <si>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</si>
  <si>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</si>
  <si>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</si>
  <si>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</si>
  <si>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</si>
  <si>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</si>
  <si>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</si>
  <si>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</si>
  <si>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</si>
  <si>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</si>
  <si>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</si>
  <si>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</si>
  <si>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</si>
  <si>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</si>
  <si>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</si>
  <si>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</si>
  <si>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</si>
  <si>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</si>
  <si>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</si>
  <si>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</si>
  <si>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</si>
  <si>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</si>
  <si>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</si>
  <si>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</si>
  <si>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</si>
  <si>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</si>
  <si>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</si>
  <si>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</si>
  <si>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</si>
  <si>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</si>
  <si>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</si>
  <si>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</si>
  <si>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</si>
  <si>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</si>
  <si>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</si>
  <si>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</si>
  <si>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</si>
  <si>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</si>
  <si>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</si>
  <si>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</si>
  <si>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</si>
  <si>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</si>
  <si>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</si>
  <si>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</si>
  <si>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</si>
  <si>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</si>
  <si>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</si>
  <si>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</si>
  <si>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</si>
  <si>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</si>
  <si>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</si>
  <si>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</si>
  <si>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</si>
  <si>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</si>
  <si>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</si>
  <si>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</si>
  <si>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</si>
  <si>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</si>
  <si>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</si>
  <si>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</si>
  <si>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</si>
  <si>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</si>
  <si>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</si>
  <si>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</si>
  <si>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</si>
  <si>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</si>
  <si>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</si>
  <si>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</si>
  <si>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</si>
  <si>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</si>
  <si>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</si>
  <si>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</si>
  <si>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</si>
  <si>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</si>
  <si>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</si>
  <si>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</si>
  <si>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</si>
  <si>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</si>
  <si>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</si>
  <si>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</si>
  <si>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</si>
  <si>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</si>
  <si>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</si>
  <si>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</si>
  <si>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</si>
  <si>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</si>
  <si>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</si>
  <si>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</si>
  <si>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</si>
  <si>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</si>
  <si>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</si>
  <si>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</si>
  <si>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</si>
  <si>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</si>
  <si>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</si>
  <si>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</si>
  <si>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</si>
  <si>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</si>
  <si>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</si>
  <si>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</si>
  <si>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</si>
  <si>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</si>
  <si>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</si>
  <si>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</si>
  <si>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</si>
  <si>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</si>
  <si>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</si>
  <si>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</si>
  <si>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</si>
  <si>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</si>
  <si>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</si>
  <si>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</si>
  <si>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</si>
  <si>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</si>
  <si>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</si>
  <si>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</si>
  <si>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</si>
  <si>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</si>
  <si>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</si>
  <si>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</si>
  <si>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</si>
  <si>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</si>
  <si>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</si>
  <si>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</si>
  <si>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</si>
  <si>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</si>
  <si>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</si>
  <si>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</si>
  <si>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</si>
  <si>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</si>
  <si>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</si>
  <si>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</si>
  <si>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</si>
  <si>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</si>
  <si>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</si>
  <si>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</si>
  <si>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</si>
  <si>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</si>
  <si>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</si>
  <si>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</si>
  <si>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</si>
  <si>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</si>
  <si>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</si>
  <si>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</si>
  <si>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</si>
  <si>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</si>
  <si>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</si>
  <si>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</si>
  <si>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</si>
  <si>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</si>
  <si>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</si>
  <si>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</si>
  <si>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</si>
  <si>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</si>
  <si>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</si>
  <si>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</si>
  <si>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</si>
  <si>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</si>
  <si>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</si>
  <si>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</si>
  <si>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</si>
  <si>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</si>
  <si>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</si>
  <si>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</si>
  <si>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</si>
  <si>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</si>
  <si>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</si>
  <si>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</si>
  <si>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</si>
  <si>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</si>
  <si>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</si>
  <si>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</si>
  <si>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</si>
  <si>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</si>
  <si>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</si>
  <si>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</si>
  <si>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</si>
  <si>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</si>
  <si>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</si>
  <si>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</si>
  <si>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</si>
  <si>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</si>
  <si>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</si>
  <si>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</si>
  <si>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</si>
  <si>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</si>
  <si>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</si>
  <si>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</si>
  <si>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</si>
  <si>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</si>
  <si>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</si>
  <si>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</si>
  <si>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</si>
  <si>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</si>
  <si>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</si>
  <si>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</si>
  <si>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</si>
  <si>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</si>
  <si>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</si>
  <si>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</si>
  <si>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</si>
  <si>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</si>
  <si>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</si>
  <si>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</si>
  <si>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</si>
  <si>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</si>
  <si>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</si>
  <si>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</si>
  <si>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</si>
  <si>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</si>
  <si>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</si>
  <si>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</si>
  <si>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</si>
  <si>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</si>
  <si>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</si>
  <si>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</si>
  <si>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</si>
  <si>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</si>
  <si>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</si>
  <si>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</si>
  <si>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</si>
  <si>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</si>
  <si>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</si>
  <si>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</si>
  <si>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</si>
  <si>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</si>
  <si>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</si>
  <si>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</si>
  <si>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</si>
  <si>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</si>
  <si>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</si>
  <si>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</si>
  <si>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</si>
  <si>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</si>
  <si>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</si>
  <si>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</si>
  <si>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</si>
  <si>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</si>
  <si>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</si>
  <si>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</si>
  <si>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</si>
  <si>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</si>
  <si>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</si>
  <si>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</si>
  <si>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</si>
  <si>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</si>
  <si>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</si>
  <si>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</si>
  <si>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</si>
  <si>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</si>
  <si>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</si>
  <si>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</si>
  <si>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</si>
  <si>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</si>
  <si>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</si>
  <si>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</si>
  <si>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</si>
  <si>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</si>
  <si>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</si>
  <si>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</si>
  <si>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</si>
  <si>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</si>
  <si>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</si>
  <si>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</si>
  <si>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</si>
  <si>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</si>
  <si>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</si>
  <si>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</si>
  <si>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</si>
  <si>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</si>
  <si>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</si>
  <si>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</si>
  <si>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</si>
  <si>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</si>
  <si>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</si>
  <si>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</si>
  <si>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</si>
  <si>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</si>
  <si>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</si>
  <si>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</si>
  <si>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</si>
  <si>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</si>
  <si>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</si>
  <si>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</si>
  <si>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</si>
  <si>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</si>
  <si>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</si>
  <si>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</si>
  <si>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</si>
  <si>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</si>
  <si>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</si>
  <si>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</si>
  <si>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</si>
  <si>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</si>
  <si>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</si>
  <si>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</si>
  <si>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</si>
  <si>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</si>
  <si>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</si>
  <si>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</si>
  <si>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</si>
  <si>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</si>
  <si>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</si>
  <si>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</si>
  <si>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</si>
  <si>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</si>
  <si>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</si>
  <si>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</si>
  <si>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</si>
  <si>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</si>
  <si>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</si>
  <si>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</si>
  <si>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</si>
  <si>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</si>
  <si>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</si>
  <si>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</si>
  <si>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</si>
  <si>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</si>
  <si>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</si>
  <si>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</si>
  <si>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</si>
  <si>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</si>
  <si>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</si>
  <si>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</si>
  <si>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</si>
  <si>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</si>
  <si>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</si>
  <si>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</si>
  <si>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</si>
  <si>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</si>
  <si>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</si>
  <si>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</si>
  <si>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</si>
  <si>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</si>
  <si>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</si>
  <si>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</si>
  <si>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</si>
  <si>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</si>
  <si>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</si>
  <si>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</si>
  <si>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</si>
  <si>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</si>
  <si>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</si>
  <si>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</si>
  <si>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</si>
  <si>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</si>
  <si>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</si>
  <si>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</si>
  <si>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</si>
  <si>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</si>
  <si>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</si>
  <si>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</si>
  <si>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</si>
  <si>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</si>
  <si>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</si>
  <si>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</si>
  <si>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</si>
  <si>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</si>
  <si>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</si>
  <si>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</si>
  <si>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</si>
  <si>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</si>
  <si>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</si>
  <si>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</si>
  <si>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</si>
  <si>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</si>
  <si>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</si>
  <si>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</si>
  <si>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</si>
  <si>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</si>
  <si>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</si>
  <si>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</si>
  <si>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</si>
  <si>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</si>
  <si>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</si>
  <si>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</si>
  <si>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</si>
  <si>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</si>
  <si>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</si>
  <si>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</si>
  <si>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</si>
  <si>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</si>
  <si>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</si>
  <si>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</si>
  <si>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</si>
  <si>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</si>
  <si>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</si>
  <si>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</si>
  <si>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</si>
  <si>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</si>
  <si>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</si>
  <si>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</si>
  <si>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</si>
  <si>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</si>
  <si>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</si>
  <si>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</si>
  <si>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</si>
  <si>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</si>
  <si>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</si>
  <si>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</si>
  <si>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</si>
  <si>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</si>
  <si>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</si>
  <si>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</si>
  <si>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</si>
  <si>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</si>
  <si>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</si>
  <si>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</si>
  <si>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</si>
  <si>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</si>
  <si>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</si>
  <si>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</si>
  <si>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</si>
  <si>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</si>
  <si>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</si>
  <si>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</si>
  <si>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</si>
  <si>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</si>
  <si>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</si>
  <si>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</si>
  <si>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</si>
  <si>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</si>
  <si>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</si>
  <si>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</si>
  <si>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</si>
  <si>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</si>
  <si>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</si>
  <si>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</si>
  <si>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</si>
  <si>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</si>
  <si>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</si>
  <si>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</si>
  <si>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</si>
  <si>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</si>
  <si>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</si>
  <si>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</si>
  <si>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</si>
  <si>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</si>
  <si>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</si>
  <si>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</si>
  <si>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</si>
  <si>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</si>
  <si>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</si>
  <si>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</si>
  <si>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</si>
  <si>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</si>
  <si>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</si>
  <si>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</si>
  <si>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</si>
  <si>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</si>
  <si>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</si>
  <si>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</si>
  <si>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</si>
  <si>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</si>
  <si>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</si>
  <si>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</si>
  <si>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</si>
  <si>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</si>
  <si>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</si>
  <si>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</si>
  <si>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</si>
  <si>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</si>
  <si>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</si>
  <si>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</si>
  <si>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</si>
  <si>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</si>
  <si>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</si>
  <si>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</si>
  <si>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</si>
  <si>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</si>
  <si>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</si>
  <si>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</si>
  <si>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</si>
  <si>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</si>
  <si>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</si>
  <si>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</si>
  <si>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</si>
  <si>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</si>
  <si>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</si>
  <si>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</si>
  <si>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</si>
  <si>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</si>
  <si>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</si>
  <si>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</si>
  <si>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</si>
  <si>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</si>
  <si>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</si>
  <si>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</si>
  <si>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</si>
  <si>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</si>
  <si>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</si>
  <si>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</si>
  <si>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</si>
  <si>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</si>
  <si>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</si>
  <si>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</si>
  <si>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</si>
  <si>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</si>
  <si>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</si>
  <si>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</si>
  <si>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</si>
  <si>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</si>
  <si>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</si>
  <si>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</si>
  <si>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</si>
  <si>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</si>
  <si>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</si>
  <si>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</si>
  <si>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</si>
  <si>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</si>
  <si>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</si>
  <si>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</si>
  <si>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</si>
  <si>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</si>
  <si>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</si>
  <si>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</si>
  <si>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</si>
  <si>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</si>
  <si>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</si>
  <si>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</si>
  <si>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</si>
  <si>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</si>
  <si>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</si>
  <si>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</si>
  <si>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</si>
  <si>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</si>
  <si>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</si>
  <si>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</si>
  <si>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</si>
  <si>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</si>
  <si>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</si>
  <si>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</si>
  <si>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</si>
  <si>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</si>
  <si>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</si>
  <si>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</si>
  <si>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</si>
  <si>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</si>
  <si>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</si>
  <si>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</si>
  <si>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</si>
  <si>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</si>
  <si>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</si>
  <si>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</si>
  <si>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</si>
  <si>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</si>
  <si>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</si>
  <si>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</si>
  <si>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</si>
  <si>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</si>
  <si>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</si>
  <si>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</si>
  <si>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</si>
  <si>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</si>
  <si>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</si>
  <si>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</si>
  <si>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</si>
  <si>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</si>
  <si>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</si>
  <si>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</si>
  <si>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</si>
  <si>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</si>
  <si>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</si>
  <si>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</si>
  <si>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</si>
  <si>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</si>
  <si>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</si>
  <si>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</si>
  <si>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</si>
  <si>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</si>
  <si>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</si>
  <si>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</si>
  <si>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</si>
  <si>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</si>
  <si>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</si>
  <si>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</si>
  <si>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</si>
  <si>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</si>
  <si>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</si>
  <si>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</si>
  <si>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</si>
  <si>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</si>
  <si>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</si>
  <si>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</si>
  <si>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</si>
  <si>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</si>
  <si>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</si>
  <si>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</si>
  <si>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</si>
  <si>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</si>
  <si>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</si>
  <si>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</si>
  <si>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</si>
  <si>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</si>
  <si>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</si>
  <si>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</si>
  <si>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</si>
  <si>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</si>
  <si>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</si>
  <si>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</si>
  <si>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</si>
  <si>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</si>
  <si>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</si>
  <si>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</si>
  <si>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</si>
  <si>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</si>
  <si>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</si>
  <si>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</si>
  <si>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</si>
  <si>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</si>
  <si>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</si>
  <si>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</si>
  <si>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</si>
  <si>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</si>
  <si>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</si>
  <si>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</si>
  <si>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</si>
  <si>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</si>
  <si>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</si>
  <si>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</si>
  <si>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</si>
  <si>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</si>
  <si>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</si>
  <si>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</si>
  <si>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</si>
  <si>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</si>
  <si>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</si>
  <si>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</si>
  <si>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</si>
  <si>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</si>
  <si>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</si>
  <si>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</si>
  <si>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</si>
  <si>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</si>
  <si>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</si>
  <si>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</si>
  <si>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</si>
  <si>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</si>
  <si>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</si>
  <si>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</si>
  <si>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</si>
  <si>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</si>
  <si>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</si>
  <si>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</si>
  <si>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</si>
  <si>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</si>
  <si>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</si>
  <si>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</si>
  <si>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</si>
  <si>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</si>
  <si>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</si>
  <si>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</si>
  <si>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</si>
  <si>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</si>
  <si>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</si>
  <si>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</si>
  <si>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</si>
  <si>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</si>
  <si>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</si>
  <si>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</si>
  <si>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</si>
  <si>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</si>
  <si>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</si>
  <si>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</si>
  <si>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</si>
  <si>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</si>
  <si>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</si>
  <si>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</si>
  <si>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</si>
  <si>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</si>
  <si>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</si>
  <si>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</si>
  <si>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</si>
  <si>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</si>
  <si>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</si>
  <si>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</si>
  <si>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</si>
  <si>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</si>
  <si>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</si>
  <si>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</si>
  <si>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</si>
  <si>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</si>
  <si>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</si>
  <si>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</si>
  <si>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</si>
  <si>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</si>
  <si>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</si>
  <si>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</si>
  <si>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</si>
  <si>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</si>
  <si>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</si>
  <si>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</si>
  <si>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</si>
  <si>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</si>
  <si>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</si>
  <si>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</si>
  <si>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</si>
  <si>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</si>
  <si>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</si>
  <si>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</si>
  <si>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</si>
  <si>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</si>
  <si>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</si>
  <si>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</si>
  <si>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</si>
  <si>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</si>
  <si>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</si>
  <si>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</si>
  <si>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</si>
  <si>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</si>
  <si>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</si>
  <si>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</si>
  <si>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</si>
  <si>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</si>
  <si>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</si>
  <si>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</si>
  <si>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</si>
  <si>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</si>
  <si>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</si>
  <si>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</si>
  <si>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</si>
  <si>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</si>
  <si>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</si>
  <si>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</si>
  <si>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</si>
  <si>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</si>
  <si>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</si>
  <si>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</si>
  <si>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</si>
  <si>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</si>
  <si>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</si>
  <si>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</si>
  <si>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</si>
  <si>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</si>
  <si>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</si>
  <si>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</si>
  <si>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</si>
  <si>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</si>
  <si>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</si>
  <si>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</si>
  <si>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</si>
  <si>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</si>
  <si>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</si>
  <si>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</si>
  <si>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</si>
  <si>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</si>
  <si>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</si>
  <si>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</si>
  <si>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</si>
  <si>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</si>
  <si>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</si>
  <si>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</si>
  <si>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</si>
  <si>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</si>
  <si>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</si>
  <si>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</si>
  <si>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</si>
  <si>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</si>
  <si>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</si>
  <si>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</si>
  <si>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</si>
  <si>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</si>
  <si>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</si>
  <si>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</si>
  <si>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</si>
  <si>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</si>
  <si>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</si>
  <si>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</si>
  <si>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</si>
  <si>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</si>
  <si>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</si>
  <si>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</si>
  <si>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</si>
  <si>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</si>
  <si>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</si>
  <si>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</si>
  <si>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</si>
  <si>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</si>
  <si>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</si>
  <si>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</si>
  <si>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</si>
  <si>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</si>
  <si>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</si>
  <si>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</si>
  <si>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</si>
  <si>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</si>
  <si>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</si>
  <si>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</si>
  <si>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</si>
  <si>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</si>
  <si>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</si>
  <si>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</si>
  <si>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</si>
  <si>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</si>
  <si>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</si>
  <si>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</si>
  <si>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</si>
  <si>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</si>
  <si>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</si>
  <si>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</si>
  <si>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</si>
  <si>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</si>
  <si>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</si>
  <si>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</si>
  <si>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</si>
  <si>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</si>
  <si>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</si>
  <si>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</si>
  <si>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</si>
  <si>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</si>
  <si>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</si>
  <si>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</si>
  <si>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</si>
  <si>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</si>
  <si>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</si>
  <si>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</si>
  <si>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</si>
  <si>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</si>
  <si>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</si>
  <si>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</si>
  <si>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</si>
  <si>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</si>
  <si>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</si>
  <si>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</si>
  <si>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</si>
  <si>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</si>
  <si>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</si>
  <si>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</si>
  <si>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</si>
  <si>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</si>
  <si>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</si>
  <si>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</si>
  <si>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</si>
  <si>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</si>
  <si>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</si>
  <si>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</si>
  <si>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</si>
  <si>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</si>
  <si>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</si>
  <si>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</si>
  <si>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</si>
  <si>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</si>
  <si>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</si>
  <si>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</si>
  <si>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</si>
  <si>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</si>
  <si>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</si>
  <si>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</si>
  <si>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</si>
  <si>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</si>
  <si>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</si>
  <si>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</si>
  <si>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</si>
  <si>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</si>
  <si>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</si>
  <si>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</si>
  <si>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</si>
  <si>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</si>
  <si>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</si>
  <si>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</si>
  <si>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</si>
  <si>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</si>
  <si>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</si>
  <si>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</si>
  <si>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</si>
  <si>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</si>
  <si>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</si>
  <si>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</si>
  <si>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</si>
  <si>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</si>
  <si>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</si>
  <si>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</si>
  <si>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</si>
  <si>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</si>
  <si>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</si>
  <si>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</si>
  <si>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</si>
  <si>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</si>
  <si>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</si>
  <si>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</si>
  <si>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</si>
  <si>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</si>
  <si>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</si>
  <si>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</si>
  <si>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</si>
  <si>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</si>
  <si>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</si>
  <si>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</si>
  <si>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</si>
  <si>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</si>
  <si>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</si>
  <si>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</si>
  <si>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</si>
  <si>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</si>
  <si>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</si>
  <si>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</si>
  <si>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</si>
  <si>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</si>
  <si>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</si>
  <si>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</si>
  <si>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</si>
  <si>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</si>
  <si>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</si>
  <si>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</si>
  <si>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</si>
  <si>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</si>
  <si>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</si>
  <si>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</si>
  <si>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</si>
  <si>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</si>
  <si>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</si>
  <si>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</si>
  <si>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</si>
  <si>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</si>
  <si>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</si>
  <si>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</si>
  <si>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</si>
  <si>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</si>
  <si>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</si>
  <si>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</si>
  <si>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</si>
  <si>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</si>
  <si>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</si>
  <si>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</si>
  <si>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</si>
  <si>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</si>
  <si>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</si>
  <si>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</si>
  <si>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</si>
  <si>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</si>
  <si>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</si>
  <si>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</si>
  <si>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</si>
  <si>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</si>
  <si>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</si>
  <si>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</si>
  <si>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</si>
  <si>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</si>
  <si>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</si>
  <si>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</si>
  <si>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</si>
  <si>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</si>
  <si>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</si>
  <si>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</si>
  <si>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</si>
  <si>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</si>
  <si>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</si>
  <si>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</si>
  <si>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</si>
  <si>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</si>
  <si>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</si>
  <si>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</si>
  <si>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</si>
  <si>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</si>
  <si>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</si>
  <si>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</si>
  <si>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</si>
  <si>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</si>
  <si>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</si>
  <si>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</si>
  <si>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</si>
  <si>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</si>
  <si>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</si>
  <si>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</si>
  <si>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</si>
  <si>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</si>
  <si>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</si>
  <si>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</si>
  <si>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</si>
  <si>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</si>
  <si>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</si>
  <si>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</si>
  <si>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</si>
  <si>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</si>
  <si>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</si>
  <si>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</si>
  <si>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</si>
  <si>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</si>
  <si>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</si>
  <si>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</si>
  <si>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</si>
  <si>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</si>
  <si>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</si>
  <si>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</si>
  <si>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</si>
  <si>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</si>
  <si>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</si>
  <si>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</si>
  <si>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</si>
  <si>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</si>
  <si>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</si>
  <si>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</si>
  <si>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</si>
  <si>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</si>
  <si>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</si>
  <si>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</si>
  <si>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</si>
  <si>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</si>
  <si>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</si>
  <si>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</si>
  <si>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</si>
  <si>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</si>
  <si>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</si>
  <si>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</si>
  <si>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</si>
  <si>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</si>
  <si>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</si>
  <si>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</si>
  <si>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</si>
  <si>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</si>
  <si>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</si>
  <si>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</si>
  <si>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</si>
  <si>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</si>
  <si>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</si>
  <si>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</si>
  <si>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</si>
  <si>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</si>
  <si>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</si>
  <si>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</si>
  <si>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</si>
  <si>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</si>
  <si>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</si>
  <si>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</si>
  <si>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</si>
  <si>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</si>
  <si>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</si>
  <si>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</si>
  <si>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</si>
  <si>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</si>
  <si>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</si>
  <si>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</si>
  <si>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</si>
  <si>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</si>
  <si>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</si>
  <si>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</si>
  <si>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</si>
  <si>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</si>
  <si>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</si>
  <si>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</si>
  <si>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</si>
  <si>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</si>
  <si>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</si>
  <si>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</si>
  <si>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</si>
  <si>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</si>
  <si>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</si>
  <si>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</si>
  <si>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</si>
  <si>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</si>
  <si>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</si>
  <si>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</si>
  <si>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</si>
  <si>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</si>
  <si>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</si>
  <si>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</si>
  <si>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</si>
  <si>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</si>
  <si>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</si>
  <si>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</si>
  <si>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</si>
  <si>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</si>
  <si>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</si>
  <si>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</si>
  <si>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</si>
  <si>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</si>
  <si>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</si>
  <si>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</si>
  <si>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</si>
  <si>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</si>
  <si>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</si>
  <si>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</si>
  <si>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</si>
  <si>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</si>
  <si>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</si>
  <si>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</si>
  <si>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</si>
  <si>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</si>
  <si>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</si>
  <si>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</si>
  <si>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</si>
  <si>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</si>
  <si>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</si>
  <si>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</si>
  <si>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</si>
  <si>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</si>
  <si>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</si>
  <si>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</si>
  <si>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</si>
  <si>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</si>
  <si>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</si>
  <si>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</si>
  <si>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</si>
  <si>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</si>
  <si>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</si>
  <si>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</si>
  <si>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</si>
  <si>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</si>
  <si>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</si>
  <si>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</si>
  <si>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</si>
  <si>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</si>
  <si>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</si>
  <si>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</si>
  <si>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</si>
  <si>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</si>
  <si>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</si>
  <si>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</si>
  <si>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</si>
  <si>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</si>
  <si>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</si>
  <si>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</si>
  <si>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</si>
  <si>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</si>
  <si>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</si>
  <si>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</si>
  <si>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</si>
  <si>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</si>
  <si>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</si>
  <si>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</si>
  <si>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</si>
  <si>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</si>
  <si>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</si>
  <si>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</si>
  <si>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</si>
  <si>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</si>
  <si>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</si>
  <si>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</si>
  <si>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</si>
  <si>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</si>
  <si>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</si>
  <si>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</si>
  <si>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</si>
  <si>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</si>
  <si>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</si>
  <si>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</si>
  <si>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</si>
  <si>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</si>
  <si>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</si>
  <si>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</si>
  <si>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</si>
  <si>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</si>
  <si>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</si>
  <si>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</si>
  <si>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</si>
  <si>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</si>
  <si>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</si>
  <si>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</si>
  <si>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</si>
  <si>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</si>
  <si>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</si>
  <si>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</si>
  <si>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</si>
  <si>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</si>
  <si>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</si>
  <si>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</si>
  <si>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</si>
  <si>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</si>
  <si>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</si>
  <si>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</si>
  <si>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</si>
  <si>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</si>
  <si>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</si>
  <si>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</si>
  <si>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</si>
  <si>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</si>
  <si>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</si>
  <si>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</si>
  <si>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</si>
  <si>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</si>
  <si>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</si>
  <si>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</si>
  <si>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</si>
  <si>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</si>
  <si>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</si>
  <si>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</si>
  <si>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</si>
  <si>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</si>
  <si>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</si>
  <si>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</si>
  <si>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</si>
  <si>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</si>
  <si>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</si>
  <si>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</si>
  <si>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</si>
  <si>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</si>
  <si>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</si>
  <si>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</si>
  <si>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</si>
  <si>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</si>
  <si>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</si>
  <si>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</si>
  <si>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</si>
  <si>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</si>
  <si>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</si>
  <si>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</si>
  <si>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</si>
  <si>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</si>
  <si>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</si>
  <si>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</si>
  <si>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</si>
  <si>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</si>
  <si>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</si>
  <si>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</si>
  <si>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</si>
  <si>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</si>
  <si>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</si>
  <si>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</si>
  <si>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</si>
  <si>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</si>
  <si>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</si>
  <si>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</si>
  <si>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</si>
  <si>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</si>
  <si>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</si>
  <si>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</si>
  <si>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</si>
  <si>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</si>
  <si>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</si>
  <si>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</si>
  <si>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</si>
  <si>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</si>
  <si>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</si>
  <si>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</si>
  <si>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</si>
  <si>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</si>
  <si>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</si>
  <si>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</si>
  <si>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</si>
  <si>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</si>
  <si>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</si>
  <si>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</si>
  <si>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</si>
  <si>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</si>
  <si>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</si>
  <si>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</si>
  <si>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</si>
  <si>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</si>
  <si>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</si>
  <si>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</si>
  <si>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</si>
  <si>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</si>
  <si>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</si>
  <si>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</si>
  <si>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</si>
  <si>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</si>
  <si>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</si>
  <si>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</si>
  <si>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</si>
  <si>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</si>
  <si>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</si>
  <si>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</si>
  <si>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</si>
  <si>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</si>
  <si>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</si>
  <si>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</si>
  <si>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</si>
  <si>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</si>
  <si>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</si>
  <si>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</si>
  <si>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</si>
  <si>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</si>
  <si>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</si>
  <si>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</si>
  <si>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</si>
  <si>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</si>
  <si>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</si>
  <si>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</si>
  <si>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</si>
  <si>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</si>
  <si>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</si>
  <si>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</si>
  <si>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</si>
  <si>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</si>
  <si>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</si>
  <si>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</si>
  <si>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</si>
  <si>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</si>
  <si>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</si>
  <si>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</si>
  <si>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</si>
  <si>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</si>
  <si>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</si>
  <si>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</si>
  <si>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</si>
  <si>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</si>
  <si>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</si>
  <si>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</si>
  <si>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</si>
  <si>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</si>
  <si>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</si>
  <si>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</si>
  <si>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</si>
  <si>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</si>
  <si>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</si>
  <si>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</si>
  <si>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</si>
  <si>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</si>
  <si>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</si>
  <si>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</si>
  <si>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</si>
  <si>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</si>
  <si>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</si>
  <si>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</si>
  <si>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</si>
  <si>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</si>
  <si>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</si>
  <si>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</si>
  <si>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</si>
  <si>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</si>
  <si>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</si>
  <si>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</si>
  <si>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</si>
  <si>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</si>
  <si>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</si>
  <si>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</si>
  <si>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</si>
  <si>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</si>
  <si>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</si>
  <si>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</si>
  <si>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</si>
  <si>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</si>
  <si>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</si>
  <si>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</si>
  <si>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</si>
  <si>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</si>
  <si>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</si>
  <si>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</si>
  <si>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</si>
  <si>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</si>
  <si>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</si>
  <si>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</si>
  <si>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</si>
  <si>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</si>
  <si>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</si>
  <si>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</si>
  <si>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</si>
  <si>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</si>
  <si>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</si>
  <si>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</si>
  <si>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</si>
  <si>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</si>
  <si>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</si>
  <si>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</si>
  <si>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</si>
  <si>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</si>
  <si>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</si>
  <si>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</si>
  <si>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</si>
  <si>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</si>
  <si>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</si>
  <si>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</si>
  <si>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</si>
  <si>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</si>
  <si>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</si>
  <si>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</si>
  <si>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</si>
  <si>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</si>
  <si>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</si>
  <si>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</si>
  <si>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</si>
  <si>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</si>
  <si>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</si>
  <si>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</si>
  <si>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</si>
  <si>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</si>
  <si>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</si>
  <si>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</si>
  <si>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</si>
  <si>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</si>
  <si>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</si>
  <si>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</si>
  <si>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</si>
  <si>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</si>
  <si>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</si>
  <si>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</si>
  <si>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</si>
  <si>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</si>
  <si>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</si>
  <si>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</si>
  <si>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</si>
  <si>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</si>
  <si>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</si>
  <si>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</si>
  <si>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</si>
  <si>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</si>
  <si>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</si>
  <si>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</si>
  <si>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</si>
  <si>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</si>
  <si>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</si>
  <si>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</si>
  <si>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</si>
  <si>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</si>
  <si>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</si>
  <si>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</si>
  <si>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</si>
  <si>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</si>
  <si>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</si>
  <si>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</si>
  <si>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</si>
  <si>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</si>
  <si>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</si>
  <si>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</si>
  <si>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</si>
  <si>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</si>
  <si>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</si>
  <si>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</si>
  <si>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</si>
  <si>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</si>
  <si>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</si>
  <si>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</si>
  <si>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</si>
  <si>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</si>
  <si>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</si>
  <si>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</si>
  <si>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</si>
  <si>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</si>
  <si>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</si>
  <si>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</si>
  <si>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</si>
  <si>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</si>
  <si>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</si>
  <si>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</si>
  <si>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</si>
  <si>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</si>
  <si>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</si>
  <si>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</si>
  <si>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</si>
  <si>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</si>
  <si>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</si>
  <si>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</si>
  <si>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</si>
  <si>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</si>
  <si>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</si>
  <si>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</si>
  <si>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</si>
  <si>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</si>
  <si>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</si>
  <si>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</si>
  <si>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</si>
  <si>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</si>
  <si>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</si>
  <si>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</si>
  <si>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</si>
  <si>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</si>
  <si>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</si>
  <si>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</si>
  <si>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</si>
  <si>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</si>
  <si>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</si>
  <si>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</si>
  <si>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</si>
  <si>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</si>
  <si>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</si>
  <si>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</si>
  <si>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</si>
  <si>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</si>
  <si>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</si>
  <si>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</si>
  <si>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</si>
  <si>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</si>
  <si>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</si>
  <si>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</si>
  <si>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</si>
  <si>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</si>
  <si>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</si>
  <si>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</si>
  <si>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</si>
  <si>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</si>
  <si>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</si>
  <si>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</si>
  <si>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</si>
  <si>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</si>
  <si>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</si>
  <si>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</si>
  <si>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</si>
  <si>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</si>
  <si>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</si>
  <si>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</si>
  <si>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</si>
  <si>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</si>
  <si>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</si>
  <si>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</si>
  <si>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</si>
  <si>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</si>
  <si>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</si>
  <si>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</si>
  <si>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</si>
  <si>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</si>
  <si>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</si>
  <si>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</si>
  <si>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</si>
  <si>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</si>
  <si>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</si>
  <si>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</si>
  <si>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</si>
  <si>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</si>
  <si>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</si>
  <si>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</si>
  <si>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</si>
  <si>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</si>
  <si>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</si>
  <si>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</si>
  <si>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</si>
  <si>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</si>
  <si>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</si>
  <si>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</si>
  <si>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</si>
  <si>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</si>
  <si>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</si>
  <si>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</si>
  <si>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</si>
  <si>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</si>
  <si>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</si>
  <si>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</si>
  <si>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</si>
  <si>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</si>
  <si>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</si>
  <si>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</si>
  <si>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</si>
  <si>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</si>
  <si>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</si>
  <si>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</si>
  <si>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</si>
  <si>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</si>
  <si>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</si>
  <si>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</si>
  <si>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</si>
  <si>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</si>
  <si>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</si>
  <si>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</si>
  <si>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</si>
  <si>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</si>
  <si>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</si>
  <si>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</si>
  <si>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</si>
  <si>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</si>
  <si>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</si>
  <si>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</si>
  <si>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</si>
  <si>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</si>
  <si>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</si>
  <si>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</si>
  <si>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</si>
  <si>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</si>
  <si>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</si>
  <si>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</si>
  <si>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</si>
  <si>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</si>
  <si>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</si>
  <si>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</si>
  <si>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</si>
  <si>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</si>
  <si>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</si>
  <si>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</si>
  <si>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</si>
  <si>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</si>
  <si>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</si>
  <si>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</si>
  <si>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</si>
  <si>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</si>
  <si>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</si>
  <si>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</si>
  <si>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</si>
  <si>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</si>
  <si>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</si>
  <si>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</si>
  <si>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</si>
  <si>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</si>
  <si>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</si>
  <si>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</si>
  <si>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</si>
  <si>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</si>
  <si>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</si>
  <si>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</si>
  <si>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</si>
  <si>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</si>
  <si>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</si>
  <si>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</si>
  <si>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</si>
  <si>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</si>
  <si>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</si>
  <si>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</si>
  <si>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</si>
  <si>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</si>
  <si>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</si>
  <si>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</si>
  <si>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</si>
  <si>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</si>
  <si>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</si>
  <si>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</si>
  <si>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</si>
  <si>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</si>
  <si>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</si>
  <si>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</si>
  <si>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</si>
  <si>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</si>
  <si>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</si>
  <si>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</si>
  <si>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</si>
  <si>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</si>
  <si>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</si>
  <si>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</si>
  <si>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</si>
  <si>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</si>
  <si>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</si>
  <si>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</si>
  <si>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</si>
  <si>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</si>
  <si>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</si>
  <si>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</si>
  <si>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</si>
  <si>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</si>
  <si>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</si>
  <si>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</si>
  <si>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</si>
  <si>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</si>
  <si>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</si>
  <si>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</si>
  <si>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</si>
  <si>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</si>
  <si>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</si>
  <si>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</si>
  <si>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</si>
  <si>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</si>
  <si>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</si>
  <si>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</si>
  <si>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</si>
  <si>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</si>
  <si>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</si>
  <si>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</si>
  <si>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</si>
  <si>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</si>
  <si>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</si>
  <si>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</si>
  <si>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</si>
  <si>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</si>
  <si>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</si>
  <si>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</si>
  <si>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</si>
  <si>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</si>
  <si>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</si>
  <si>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</si>
  <si>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</si>
  <si>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</si>
  <si>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</si>
  <si>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</si>
  <si>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</si>
  <si>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</si>
  <si>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</si>
  <si>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</si>
  <si>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</si>
  <si>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</si>
  <si>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</si>
  <si>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</si>
  <si>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</si>
  <si>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</si>
  <si>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</si>
  <si>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</si>
  <si>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</si>
  <si>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</si>
  <si>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</si>
  <si>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</si>
  <si>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</si>
  <si>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</si>
  <si>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</si>
  <si>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</si>
  <si>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</si>
  <si>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</si>
  <si>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</si>
  <si>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</si>
  <si>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</si>
  <si>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</si>
  <si>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</si>
  <si>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</si>
  <si>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</si>
  <si>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</si>
  <si>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</si>
  <si>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</si>
  <si>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</si>
  <si>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</si>
  <si>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</si>
  <si>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</si>
  <si>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</si>
  <si>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</si>
  <si>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</si>
  <si>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</si>
  <si>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</si>
  <si>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</si>
  <si>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</si>
  <si>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</si>
  <si>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</si>
  <si>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</si>
  <si>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</si>
  <si>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</si>
  <si>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</si>
  <si>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</si>
  <si>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</si>
  <si>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</si>
  <si>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</si>
  <si>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</si>
  <si>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</si>
  <si>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</si>
  <si>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</si>
  <si>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</si>
  <si>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</si>
  <si>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</si>
  <si>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</si>
  <si>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</si>
  <si>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</si>
  <si>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</si>
  <si>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</si>
  <si>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</si>
  <si>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</si>
  <si>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</si>
  <si>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</si>
  <si>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</si>
  <si>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</si>
  <si>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</si>
  <si>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</si>
  <si>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</si>
  <si>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</si>
  <si>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</si>
  <si>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</si>
  <si>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</si>
  <si>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</si>
  <si>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</si>
  <si>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</si>
  <si>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</si>
  <si>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</si>
  <si>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</si>
  <si>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</si>
  <si>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</si>
  <si>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</si>
  <si>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</si>
  <si>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</si>
  <si>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</si>
  <si>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</si>
  <si>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</si>
  <si>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</si>
  <si>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</si>
  <si>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</si>
  <si>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</si>
  <si>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</si>
  <si>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</si>
  <si>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</si>
  <si>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</si>
  <si>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</si>
  <si>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</si>
  <si>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</si>
  <si>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</si>
  <si>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</si>
  <si>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</si>
  <si>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</si>
  <si>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</si>
  <si>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</si>
  <si>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</si>
  <si>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</si>
  <si>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</si>
  <si>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</si>
  <si>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</si>
  <si>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</si>
  <si>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</si>
  <si>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</si>
  <si>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</si>
  <si>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</si>
  <si>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</si>
  <si>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</si>
  <si>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</si>
  <si>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</si>
  <si>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</si>
  <si>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</si>
  <si>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</si>
  <si>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</si>
  <si>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</si>
  <si>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</si>
  <si>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</si>
  <si>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</si>
  <si>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</si>
  <si>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</si>
  <si>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</si>
  <si>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</si>
  <si>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</si>
  <si>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</si>
  <si>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</si>
  <si>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</si>
  <si>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</si>
  <si>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</si>
  <si>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</si>
  <si>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</si>
  <si>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</si>
  <si>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</si>
  <si>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</si>
  <si>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</si>
  <si>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</si>
  <si>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</si>
  <si>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</si>
  <si>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</si>
  <si>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</si>
  <si>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</si>
  <si>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</si>
  <si>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</si>
  <si>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</si>
  <si>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</si>
  <si>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</si>
  <si>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</si>
  <si>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</si>
  <si>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</si>
  <si>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</si>
  <si>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</si>
  <si>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</si>
  <si>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</si>
  <si>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</si>
  <si>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</si>
  <si>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</si>
  <si>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</si>
  <si>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</si>
  <si>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</si>
  <si>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</si>
  <si>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</si>
  <si>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</si>
  <si>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</si>
  <si>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</si>
  <si>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</si>
  <si>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</si>
  <si>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</si>
  <si>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</si>
  <si>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</si>
  <si>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</si>
  <si>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</si>
  <si>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</si>
  <si>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</si>
  <si>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</si>
  <si>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</si>
  <si>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</si>
  <si>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</si>
  <si>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</si>
  <si>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</si>
  <si>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</si>
  <si>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</si>
  <si>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</si>
  <si>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</si>
  <si>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</si>
  <si>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</si>
  <si>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</si>
  <si>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</si>
  <si>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</si>
  <si>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</si>
  <si>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</si>
  <si>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</si>
  <si>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</si>
  <si>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</si>
  <si>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</si>
  <si>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</si>
  <si>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</si>
  <si>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</si>
  <si>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</si>
  <si>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</si>
  <si>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</si>
  <si>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</si>
  <si>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</si>
  <si>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</si>
  <si>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</si>
  <si>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</si>
  <si>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</si>
  <si>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</si>
  <si>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</si>
  <si>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</si>
  <si>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</si>
  <si>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</si>
  <si>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</si>
  <si>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</si>
  <si>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</si>
  <si>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</si>
  <si>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</si>
  <si>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</si>
  <si>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</si>
  <si>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</si>
  <si>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</si>
  <si>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</si>
  <si>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</si>
  <si>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</si>
  <si>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</si>
  <si>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</si>
  <si>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</si>
  <si>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</si>
  <si>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</si>
  <si>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</si>
  <si>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</si>
  <si>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</si>
  <si>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</si>
  <si>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</si>
  <si>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</si>
  <si>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</si>
  <si>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</si>
  <si>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</si>
  <si>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</si>
  <si>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</si>
  <si>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</si>
  <si>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</si>
  <si>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</si>
  <si>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</si>
  <si>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</si>
  <si>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</si>
  <si>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</si>
  <si>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</si>
  <si>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</si>
  <si>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</si>
  <si>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</si>
  <si>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</si>
  <si>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</si>
  <si>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</si>
  <si>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</si>
  <si>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</si>
  <si>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</si>
  <si>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</si>
  <si>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</si>
  <si>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</si>
  <si>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</si>
  <si>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</si>
  <si>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</si>
  <si>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</si>
  <si>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</si>
  <si>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</si>
  <si>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</si>
  <si>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</si>
  <si>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</si>
  <si>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</si>
  <si>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</si>
  <si>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</si>
  <si>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</si>
  <si>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</si>
  <si>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</si>
  <si>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</si>
  <si>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</si>
  <si>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</si>
  <si>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</si>
  <si>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</si>
  <si>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</si>
  <si>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</si>
  <si>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</si>
  <si>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</si>
  <si>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</si>
  <si>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</si>
  <si>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</si>
  <si>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</si>
  <si>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</si>
  <si>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</si>
  <si>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</si>
  <si>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</si>
  <si>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</si>
  <si>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</si>
  <si>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</si>
  <si>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</si>
  <si>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</si>
  <si>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</si>
  <si>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</si>
  <si>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</si>
  <si>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</si>
  <si>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</si>
  <si>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</si>
  <si>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</si>
  <si>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</si>
  <si>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</si>
  <si>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</si>
  <si>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</si>
  <si>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</si>
  <si>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</si>
  <si>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</si>
  <si>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</si>
  <si>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</si>
  <si>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</si>
  <si>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</si>
  <si>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</si>
  <si>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</si>
  <si>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</si>
  <si>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</si>
  <si>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</si>
  <si>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</si>
  <si>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</si>
  <si>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</si>
  <si>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</si>
  <si>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</si>
  <si>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</si>
  <si>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</si>
  <si>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</si>
  <si>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</si>
  <si>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</si>
  <si>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</si>
  <si>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</si>
  <si>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</si>
  <si>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</si>
  <si>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</si>
  <si>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</si>
  <si>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</si>
  <si>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</si>
  <si>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</si>
  <si>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</si>
  <si>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</si>
  <si>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</si>
  <si>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</si>
  <si>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</si>
  <si>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</si>
  <si>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</si>
  <si>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</si>
  <si>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</si>
  <si>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</si>
  <si>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</si>
  <si>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</si>
  <si>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</si>
  <si>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</si>
  <si>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</si>
  <si>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</si>
  <si>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</si>
  <si>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</si>
  <si>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</si>
  <si>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</si>
  <si>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</si>
  <si>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</si>
  <si>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</si>
  <si>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</si>
  <si>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</si>
  <si>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</si>
  <si>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</si>
  <si>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</si>
  <si>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</si>
  <si>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</si>
  <si>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</si>
  <si>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</si>
  <si>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</si>
  <si>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</si>
  <si>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</si>
  <si>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</si>
  <si>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</si>
  <si>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</si>
  <si>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</si>
  <si>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</si>
  <si>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</si>
  <si>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</si>
  <si>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</si>
  <si>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</si>
  <si>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</si>
  <si>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</si>
  <si>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</si>
  <si>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</si>
  <si>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</si>
  <si>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</si>
  <si>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</si>
  <si>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</si>
  <si>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</si>
  <si>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</si>
  <si>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</si>
  <si>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</si>
  <si>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</si>
  <si>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</si>
  <si>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</si>
  <si>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</si>
  <si>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</si>
  <si>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</si>
  <si>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</si>
  <si>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</si>
  <si>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</si>
  <si>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</si>
  <si>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</si>
  <si>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</si>
  <si>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</si>
  <si>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</si>
  <si>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</si>
  <si>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</si>
  <si>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</si>
  <si>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</si>
  <si>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</si>
  <si>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</si>
  <si>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</si>
  <si>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</si>
  <si>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</si>
  <si>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</si>
  <si>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</si>
  <si>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</si>
  <si>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</si>
  <si>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</si>
  <si>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</si>
  <si>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</si>
  <si>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</si>
  <si>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</si>
  <si>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</si>
  <si>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</si>
  <si>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</si>
  <si>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</si>
  <si>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</si>
  <si>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</si>
  <si>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</si>
  <si>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</si>
  <si>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</si>
  <si>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</si>
  <si>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</si>
  <si>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</si>
  <si>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</si>
  <si>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</si>
  <si>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</si>
  <si>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</si>
  <si>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</si>
  <si>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</si>
  <si>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</si>
  <si>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</si>
  <si>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</si>
  <si>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</si>
  <si>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</si>
  <si>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</si>
  <si>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</si>
  <si>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</si>
  <si>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</si>
  <si>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</si>
  <si>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</si>
  <si>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</si>
  <si>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</si>
  <si>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</si>
  <si>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</si>
  <si>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</si>
  <si>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</si>
  <si>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</si>
  <si>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</si>
  <si>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</si>
  <si>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</si>
  <si>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</si>
  <si>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</si>
  <si>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</si>
  <si>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</si>
  <si>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</si>
  <si>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</si>
  <si>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</si>
  <si>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</si>
  <si>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</si>
  <si>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</si>
  <si>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</si>
  <si>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</si>
  <si>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</si>
  <si>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</si>
  <si>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</si>
  <si>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</si>
  <si>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</si>
  <si>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</si>
  <si>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</si>
  <si>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</si>
  <si>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</si>
  <si>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</si>
  <si>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</si>
  <si>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</si>
  <si>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</si>
  <si>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</si>
  <si>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</si>
  <si>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</si>
  <si>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</si>
  <si>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</si>
  <si>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</si>
  <si>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</si>
  <si>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</si>
  <si>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</si>
  <si>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</si>
  <si>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</si>
  <si>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</si>
  <si>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</si>
  <si>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</si>
  <si>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</si>
  <si>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</si>
  <si>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</si>
  <si>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</si>
  <si>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</si>
  <si>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</si>
  <si>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</si>
  <si>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</si>
  <si>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</si>
  <si>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</si>
  <si>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</si>
  <si>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</si>
  <si>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</si>
  <si>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</si>
  <si>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</si>
  <si>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</si>
  <si>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</si>
  <si>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</si>
  <si>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</si>
  <si>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</si>
  <si>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</si>
  <si>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</si>
  <si>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</si>
  <si>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</si>
  <si>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</si>
  <si>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</si>
  <si>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</si>
  <si>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</si>
  <si>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</si>
  <si>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</si>
  <si>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</si>
  <si>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</si>
  <si>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</si>
  <si>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</si>
  <si>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</si>
  <si>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</si>
  <si>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</si>
  <si>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</si>
  <si>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</si>
  <si>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</si>
  <si>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</si>
  <si>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</si>
  <si>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</si>
  <si>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</si>
  <si>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</si>
  <si>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</si>
  <si>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</si>
  <si>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</si>
  <si>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</si>
  <si>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</si>
  <si>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</si>
  <si>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</si>
  <si>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</si>
  <si>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</si>
  <si>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</si>
  <si>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</si>
  <si>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</si>
  <si>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</si>
  <si>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</si>
  <si>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</si>
  <si>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</si>
  <si>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</si>
  <si>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</si>
  <si>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</si>
  <si>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</si>
  <si>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</si>
  <si>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</si>
  <si>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</si>
  <si>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</si>
  <si>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</si>
  <si>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</si>
  <si>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</si>
  <si>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</si>
  <si>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</si>
  <si>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</si>
  <si>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</si>
  <si>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</si>
  <si>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</si>
  <si>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</si>
  <si>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</si>
  <si>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</si>
  <si>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</si>
  <si>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</si>
  <si>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</si>
  <si>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</si>
  <si>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</si>
  <si>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</si>
  <si>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</si>
  <si>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</si>
  <si>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</si>
  <si>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</si>
  <si>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</si>
  <si>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</si>
  <si>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</si>
  <si>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</si>
  <si>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</si>
  <si>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</si>
  <si>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</si>
  <si>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</si>
  <si>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</si>
  <si>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</si>
  <si>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</si>
  <si>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</si>
  <si>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</si>
  <si>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</si>
  <si>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</si>
  <si>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</si>
  <si>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</si>
  <si>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</si>
  <si>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</si>
  <si>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</si>
  <si>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</si>
  <si>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</si>
  <si>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</si>
  <si>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</si>
  <si>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</si>
  <si>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</si>
  <si>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</si>
  <si>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</si>
  <si>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</si>
  <si>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</si>
  <si>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</si>
  <si>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</si>
  <si>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</si>
  <si>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</si>
  <si>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</si>
  <si>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</si>
  <si>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</si>
  <si>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</si>
  <si>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</si>
  <si>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</si>
  <si>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</si>
  <si>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</si>
  <si>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</si>
  <si>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</si>
  <si>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</si>
  <si>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</si>
  <si>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</si>
  <si>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</si>
  <si>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</si>
  <si>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</si>
  <si>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</si>
  <si>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</si>
  <si>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</si>
  <si>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</si>
  <si>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</si>
  <si>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</si>
  <si>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</si>
  <si>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</si>
  <si>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</si>
  <si>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</si>
  <si>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</si>
  <si>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</si>
  <si>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</si>
  <si>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</si>
  <si>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</si>
  <si>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</si>
  <si>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</si>
  <si>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</si>
  <si>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</si>
  <si>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</si>
  <si>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</si>
  <si>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</si>
  <si>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</si>
  <si>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</si>
  <si>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</si>
  <si>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</si>
  <si>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</si>
  <si>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</si>
  <si>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</si>
  <si>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</si>
  <si>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</si>
  <si>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</si>
  <si>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</si>
  <si>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</si>
  <si>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</si>
  <si>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</si>
  <si>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</si>
  <si>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</si>
  <si>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</si>
  <si>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</si>
  <si>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</si>
  <si>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</si>
  <si>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</si>
  <si>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</si>
  <si>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</si>
  <si>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</si>
  <si>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</si>
  <si>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</si>
  <si>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</si>
  <si>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</si>
  <si>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</si>
  <si>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</si>
  <si>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</si>
  <si>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</si>
  <si>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</si>
  <si>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</si>
  <si>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</si>
  <si>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</si>
  <si>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</si>
  <si>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</si>
  <si>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</si>
  <si>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</si>
  <si>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</si>
  <si>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</si>
  <si>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</si>
  <si>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</si>
  <si>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</si>
  <si>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</si>
  <si>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</si>
  <si>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</si>
  <si>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</si>
  <si>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</si>
  <si>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</si>
  <si>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</si>
  <si>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</si>
  <si>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</si>
  <si>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</si>
  <si>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</si>
  <si>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</si>
  <si>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</si>
  <si>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</si>
  <si>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</si>
  <si>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</si>
  <si>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</si>
  <si>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</si>
  <si>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</si>
  <si>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</si>
  <si>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</si>
  <si>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</si>
  <si>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</si>
  <si>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</si>
  <si>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</si>
  <si>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</si>
  <si>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</si>
  <si>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</si>
  <si>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</si>
  <si>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</si>
  <si>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</si>
  <si>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</si>
  <si>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</si>
  <si>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</si>
  <si>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</si>
  <si>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</si>
  <si>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</si>
  <si>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</si>
  <si>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</si>
  <si>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</si>
  <si>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</si>
  <si>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</si>
  <si>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</si>
  <si>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</si>
  <si>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</si>
  <si>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</si>
  <si>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</si>
  <si>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</si>
  <si>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</si>
  <si>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</si>
  <si>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</si>
  <si>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</si>
  <si>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</si>
  <si>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</si>
  <si>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</si>
  <si>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</si>
  <si>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</si>
  <si>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</si>
  <si>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</si>
  <si>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</si>
  <si>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</si>
  <si>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</si>
  <si>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</si>
  <si>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</si>
  <si>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</si>
  <si>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</si>
  <si>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</si>
  <si>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</si>
  <si>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</si>
  <si>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</si>
  <si>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</si>
  <si>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</si>
  <si>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</si>
  <si>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</si>
  <si>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</si>
  <si>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</si>
  <si>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</si>
  <si>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</si>
  <si>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</si>
  <si>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</si>
  <si>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</si>
  <si>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</si>
  <si>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</si>
  <si>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</si>
  <si>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</si>
  <si>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</si>
  <si>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</si>
  <si>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</si>
  <si>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</si>
  <si>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</si>
  <si>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</si>
  <si>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</si>
  <si>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</si>
  <si>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</si>
  <si>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</si>
  <si>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</si>
  <si>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</si>
  <si>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</si>
  <si>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</si>
  <si>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</si>
  <si>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</si>
  <si>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</si>
  <si>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</si>
  <si>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</si>
  <si>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</si>
  <si>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</si>
  <si>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</si>
  <si>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</si>
  <si>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</si>
  <si>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</si>
  <si>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</si>
  <si>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</si>
  <si>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</si>
  <si>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</si>
  <si>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</si>
  <si>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</si>
  <si>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</si>
  <si>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</si>
  <si>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</si>
  <si>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</si>
  <si>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</si>
  <si>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</si>
  <si>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</si>
  <si>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</si>
  <si>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</si>
  <si>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</si>
  <si>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</si>
  <si>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</si>
  <si>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</si>
  <si>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</si>
  <si>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</si>
  <si>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</si>
  <si>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</si>
  <si>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</si>
  <si>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</si>
  <si>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</si>
  <si>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</si>
  <si>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</si>
  <si>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</si>
  <si>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</si>
  <si>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</si>
  <si>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</si>
  <si>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</si>
  <si>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</si>
  <si>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</si>
  <si>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</si>
  <si>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</si>
  <si>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</si>
  <si>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</si>
  <si>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</si>
  <si>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</si>
  <si>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</si>
  <si>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</si>
  <si>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</si>
  <si>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</si>
  <si>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</si>
  <si>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</si>
  <si>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</si>
  <si>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</si>
  <si>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</si>
  <si>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</si>
  <si>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</si>
  <si>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</si>
  <si>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</si>
  <si>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</si>
  <si>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</si>
  <si>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</si>
  <si>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</si>
  <si>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</si>
  <si>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</si>
  <si>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</si>
  <si>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</si>
  <si>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</si>
  <si>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</si>
  <si>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</si>
  <si>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</si>
  <si>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</si>
  <si>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</si>
  <si>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</si>
  <si>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</si>
  <si>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</si>
  <si>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</si>
  <si>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</si>
  <si>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</si>
  <si>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</si>
  <si>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</si>
  <si>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</si>
  <si>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</si>
  <si>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</si>
  <si>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</si>
  <si>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</si>
  <si>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</si>
  <si>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</si>
  <si>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</si>
  <si>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</si>
  <si>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</si>
  <si>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</si>
  <si>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</si>
  <si>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</si>
  <si>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</si>
  <si>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</si>
  <si>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</si>
  <si>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</si>
  <si>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</si>
  <si>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</si>
  <si>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</si>
  <si>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</si>
  <si>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</si>
  <si>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</si>
  <si>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</si>
  <si>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</si>
  <si>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</si>
  <si>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</si>
  <si>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</si>
  <si>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</si>
  <si>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</si>
  <si>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</si>
  <si>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</si>
  <si>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</si>
  <si>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</si>
  <si>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</si>
  <si>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</si>
  <si>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</si>
  <si>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</si>
  <si>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</si>
  <si>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</si>
  <si>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</si>
  <si>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</si>
  <si>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</si>
  <si>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</si>
  <si>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</si>
  <si>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</si>
  <si>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</si>
  <si>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</si>
  <si>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</si>
  <si>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</si>
  <si>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</si>
  <si>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</si>
  <si>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</si>
  <si>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</si>
  <si>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</si>
  <si>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</si>
  <si>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</si>
  <si>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</si>
  <si>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</si>
  <si>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</si>
  <si>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</si>
  <si>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</si>
  <si>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</si>
  <si>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</si>
  <si>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</si>
  <si>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</si>
  <si>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</si>
  <si>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</si>
  <si>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</si>
  <si>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</si>
  <si>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</si>
  <si>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</si>
  <si>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</si>
  <si>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</si>
  <si>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</si>
  <si>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</si>
  <si>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</si>
  <si>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</si>
  <si>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</si>
  <si>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</si>
  <si>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</si>
  <si>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</si>
  <si>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</si>
  <si>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</si>
  <si>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</si>
  <si>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</si>
  <si>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</si>
  <si>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</si>
  <si>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</si>
  <si>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</si>
  <si>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</si>
  <si>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</si>
  <si>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</si>
  <si>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</si>
  <si>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</si>
  <si>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</si>
  <si>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</si>
  <si>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</si>
  <si>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</si>
  <si>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</si>
  <si>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</si>
  <si>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</si>
  <si>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</si>
  <si>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</si>
  <si>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</si>
  <si>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</si>
  <si>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</si>
  <si>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</si>
  <si>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</si>
  <si>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</si>
  <si>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</si>
  <si>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</si>
  <si>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</si>
  <si>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</si>
  <si>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</si>
  <si>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</si>
  <si>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</si>
  <si>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</si>
  <si>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</si>
  <si>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</si>
  <si>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</si>
  <si>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</si>
  <si>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</si>
  <si>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</si>
  <si>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</si>
  <si>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</si>
  <si>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</si>
  <si>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</si>
  <si>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</si>
  <si>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</si>
  <si>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</si>
  <si>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</si>
  <si>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</si>
  <si>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</si>
  <si>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</si>
  <si>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</si>
  <si>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</si>
  <si>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</si>
  <si>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</si>
  <si>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</si>
  <si>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</si>
  <si>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</si>
  <si>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</si>
  <si>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</si>
  <si>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</si>
  <si>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</si>
  <si>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</si>
  <si>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</si>
  <si>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</si>
  <si>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</si>
  <si>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</si>
  <si>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</si>
  <si>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</si>
  <si>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</si>
  <si>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</si>
  <si>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</si>
  <si>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</si>
  <si>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</si>
  <si>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</si>
  <si>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</si>
  <si>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</si>
  <si>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</si>
  <si>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</si>
  <si>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</si>
  <si>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</si>
  <si>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</si>
  <si>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</si>
  <si>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</si>
  <si>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</si>
  <si>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</si>
  <si>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</si>
  <si>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</si>
  <si>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</si>
  <si>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</si>
  <si>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</si>
  <si>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</si>
  <si>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</si>
  <si>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</si>
  <si>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</si>
  <si>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</si>
  <si>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</si>
  <si>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</si>
  <si>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</si>
  <si>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</si>
  <si>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</si>
  <si>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</si>
  <si>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</si>
  <si>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</si>
  <si>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</si>
  <si>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</si>
  <si>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</si>
  <si>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</si>
  <si>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</si>
  <si>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</si>
  <si>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</si>
  <si>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</si>
  <si>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</si>
  <si>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</si>
  <si>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</si>
  <si>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</si>
  <si>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</si>
  <si>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</si>
  <si>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</si>
  <si>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</si>
  <si>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</si>
  <si>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</si>
  <si>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</si>
  <si>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</si>
  <si>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</si>
  <si>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</si>
  <si>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</si>
  <si>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</si>
  <si>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</si>
  <si>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</si>
  <si>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</si>
  <si>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</si>
  <si>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</si>
  <si>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</si>
  <si>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</si>
  <si>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</si>
  <si>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</si>
  <si>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</si>
  <si>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</si>
  <si>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</si>
  <si>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</si>
  <si>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</si>
  <si>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</si>
  <si>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</si>
  <si>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</si>
  <si>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</si>
  <si>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</si>
  <si>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</si>
  <si>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</si>
  <si>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</si>
  <si>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</si>
  <si>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</si>
  <si>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</si>
  <si>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</si>
  <si>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</si>
  <si>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</si>
  <si>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</si>
  <si>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</si>
  <si>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</si>
  <si>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</si>
  <si>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</si>
  <si>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</si>
  <si>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</si>
  <si>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</si>
  <si>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</si>
  <si>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</si>
  <si>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</si>
  <si>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</si>
  <si>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</si>
  <si>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</si>
  <si>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</si>
  <si>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</si>
  <si>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</si>
  <si>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</si>
  <si>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</si>
  <si>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</si>
  <si>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</si>
  <si>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</si>
  <si>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</si>
  <si>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</si>
  <si>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</si>
  <si>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</si>
  <si>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</si>
  <si>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</si>
  <si>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</si>
  <si>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</si>
  <si>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</si>
  <si>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</si>
  <si>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</si>
  <si>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</si>
  <si>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</si>
  <si>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</si>
  <si>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</si>
  <si>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</si>
  <si>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</si>
  <si>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</si>
  <si>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</si>
  <si>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</si>
  <si>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</si>
  <si>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</si>
  <si>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</si>
  <si>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</si>
  <si>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</si>
  <si>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</si>
  <si>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</si>
  <si>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</si>
  <si>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</si>
  <si>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</si>
  <si>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</si>
  <si>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</si>
  <si>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</si>
  <si>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</si>
  <si>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</si>
  <si>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</si>
  <si>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</si>
  <si>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</si>
  <si>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</si>
  <si>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</si>
  <si>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</si>
  <si>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</si>
  <si>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</si>
  <si>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</si>
  <si>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</si>
  <si>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</si>
  <si>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</si>
  <si>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</si>
  <si>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</si>
  <si>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</si>
  <si>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</si>
  <si>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</si>
  <si>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</si>
  <si>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</si>
  <si>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</si>
  <si>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</si>
  <si>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</si>
  <si>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</si>
  <si>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</si>
  <si>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</si>
  <si>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</si>
  <si>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</si>
  <si>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</si>
  <si>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</si>
  <si>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</si>
  <si>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</si>
  <si>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</si>
  <si>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</si>
  <si>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</si>
  <si>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</si>
  <si>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</si>
  <si>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</si>
  <si>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</si>
  <si>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</si>
  <si>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</si>
  <si>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</si>
  <si>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</si>
  <si>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</si>
  <si>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</si>
  <si>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</si>
  <si>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</si>
  <si>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</si>
  <si>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</si>
  <si>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</si>
  <si>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</si>
  <si>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</si>
  <si>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</si>
  <si>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</si>
  <si>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</si>
  <si>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</si>
  <si>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</si>
  <si>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</si>
  <si>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</si>
  <si>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</si>
  <si>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</si>
  <si>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</si>
  <si>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</si>
  <si>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</si>
  <si>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</si>
  <si>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</si>
  <si>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</si>
  <si>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</si>
  <si>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</si>
  <si>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</si>
  <si>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</si>
  <si>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</si>
  <si>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</si>
  <si>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</si>
  <si>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</si>
  <si>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</si>
  <si>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</si>
  <si>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</si>
  <si>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</si>
  <si>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</si>
  <si>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</si>
  <si>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</si>
  <si>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</si>
  <si>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</si>
  <si>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</si>
  <si>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</si>
  <si>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</si>
  <si>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</si>
  <si>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</si>
  <si>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</si>
  <si>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</si>
  <si>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</si>
  <si>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</si>
  <si>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</si>
  <si>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</si>
  <si>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</si>
  <si>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</si>
  <si>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</si>
  <si>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</si>
  <si>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</si>
  <si>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</si>
  <si>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</si>
  <si>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</si>
  <si>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</si>
  <si>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</si>
  <si>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</si>
  <si>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</si>
  <si>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</si>
  <si>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</si>
  <si>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</si>
  <si>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</si>
  <si>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</si>
  <si>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</si>
  <si>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</si>
  <si>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</si>
  <si>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</si>
  <si>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</si>
  <si>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</si>
  <si>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</si>
  <si>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</si>
  <si>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</si>
  <si>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</si>
  <si>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</si>
  <si>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</si>
  <si>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</si>
  <si>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</si>
  <si>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</si>
  <si>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</si>
  <si>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</si>
  <si>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</si>
  <si>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</si>
  <si>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</si>
  <si>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</si>
  <si>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</si>
  <si>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</si>
  <si>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</si>
  <si>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</si>
  <si>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</si>
  <si>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</si>
  <si>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</si>
  <si>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</si>
  <si>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</si>
  <si>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</si>
  <si>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</si>
  <si>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</si>
  <si>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</si>
  <si>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</si>
  <si>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</si>
  <si>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</si>
  <si>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</si>
  <si>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</si>
  <si>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</si>
  <si>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</si>
  <si>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</si>
  <si>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</si>
  <si>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</si>
  <si>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</si>
  <si>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</si>
  <si>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</si>
  <si>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</si>
  <si>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</si>
  <si>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</si>
  <si>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</si>
  <si>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</si>
  <si>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</si>
  <si>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</si>
  <si>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</si>
  <si>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</si>
  <si>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</si>
  <si>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</si>
  <si>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</si>
  <si>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</si>
  <si>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</si>
  <si>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</si>
  <si>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</si>
  <si>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</si>
  <si>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</si>
  <si>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</si>
  <si>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</si>
  <si>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</si>
  <si>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</si>
  <si>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</si>
  <si>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</si>
  <si>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</si>
  <si>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</si>
  <si>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</si>
  <si>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</si>
  <si>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</si>
  <si>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</si>
  <si>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</si>
  <si>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</si>
  <si>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</si>
  <si>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</si>
  <si>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</si>
  <si>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</si>
  <si>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</si>
  <si>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</si>
  <si>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</si>
  <si>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</si>
  <si>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</si>
  <si>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</si>
  <si>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</si>
  <si>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</si>
  <si>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</si>
  <si>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</si>
  <si>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</si>
  <si>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</si>
  <si>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</si>
  <si>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</si>
  <si>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</si>
  <si>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</si>
  <si>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</si>
  <si>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</si>
  <si>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</si>
  <si>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</si>
  <si>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</si>
  <si>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</si>
  <si>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</si>
  <si>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</si>
  <si>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</si>
  <si>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</si>
  <si>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</si>
  <si>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</si>
  <si>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</si>
  <si>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</si>
  <si>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</si>
  <si>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</si>
  <si>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</si>
  <si>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</si>
  <si>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</si>
  <si>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</si>
  <si>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</si>
  <si>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</si>
  <si>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</si>
  <si>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</si>
  <si>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</si>
  <si>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</si>
  <si>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</si>
  <si>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</si>
  <si>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</si>
  <si>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</si>
  <si>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</si>
  <si>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</si>
  <si>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</si>
  <si>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</si>
  <si>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</si>
  <si>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</si>
  <si>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</si>
  <si>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</si>
  <si>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</si>
  <si>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</si>
  <si>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</si>
  <si>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</si>
  <si>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</si>
  <si>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</si>
  <si>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</si>
  <si>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</si>
  <si>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</si>
  <si>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</si>
  <si>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</si>
  <si>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</si>
  <si>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</si>
  <si>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</si>
  <si>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</si>
  <si>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</si>
  <si>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</si>
  <si>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</si>
  <si>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</si>
  <si>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</si>
  <si>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</si>
  <si>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</si>
  <si>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</si>
  <si>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</si>
  <si>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</si>
  <si>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</si>
  <si>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</si>
  <si>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</si>
  <si>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</si>
  <si>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</si>
  <si>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</si>
  <si>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</si>
  <si>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</si>
  <si>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</si>
  <si>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</si>
  <si>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</si>
  <si>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</si>
  <si>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</si>
  <si>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</si>
  <si>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</si>
  <si>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</si>
  <si>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</si>
  <si>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</si>
  <si>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</si>
  <si>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</si>
  <si>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</si>
  <si>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</si>
  <si>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</si>
  <si>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</si>
  <si>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</si>
  <si>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</si>
  <si>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</si>
  <si>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</si>
  <si>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</si>
  <si>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</si>
  <si>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</si>
  <si>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</si>
  <si>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</si>
  <si>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</si>
  <si>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</si>
  <si>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</si>
  <si>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</si>
  <si>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</si>
  <si>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</si>
  <si>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</si>
  <si>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</si>
  <si>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</si>
  <si>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</si>
  <si>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</si>
  <si>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</si>
  <si>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</si>
  <si>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</si>
  <si>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</si>
  <si>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</si>
  <si>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</si>
  <si>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</si>
  <si>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</si>
  <si>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</si>
  <si>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</si>
  <si>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</si>
  <si>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</si>
  <si>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</si>
  <si>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</si>
  <si>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</si>
  <si>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</si>
  <si>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</si>
  <si>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</si>
  <si>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</si>
  <si>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</si>
  <si>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</si>
  <si>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</si>
  <si>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</si>
  <si>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</si>
  <si>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</si>
  <si>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</si>
  <si>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</si>
  <si>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</si>
  <si>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</si>
  <si>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</si>
  <si>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</si>
  <si>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</si>
  <si>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</si>
  <si>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</si>
  <si>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</si>
  <si>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</si>
  <si>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</si>
  <si>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</si>
  <si>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</si>
  <si>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</si>
  <si>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</si>
  <si>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</si>
  <si>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</si>
  <si>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</si>
  <si>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</si>
  <si>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</si>
  <si>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</si>
  <si>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</si>
  <si>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</si>
  <si>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</si>
  <si>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</si>
  <si>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</si>
  <si>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</si>
  <si>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</si>
  <si>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</si>
  <si>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</si>
  <si>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</si>
  <si>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</si>
  <si>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</si>
  <si>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</si>
  <si>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</si>
  <si>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</si>
  <si>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</si>
  <si>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</si>
  <si>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</si>
  <si>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</si>
  <si>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</si>
  <si>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</si>
  <si>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</si>
  <si>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</si>
  <si>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</si>
  <si>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</si>
  <si>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</si>
  <si>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</si>
  <si>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</si>
  <si>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</si>
  <si>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</si>
  <si>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</si>
  <si>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</si>
  <si>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</si>
  <si>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</si>
  <si>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</si>
  <si>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</si>
  <si>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</si>
  <si>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</si>
  <si>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</si>
  <si>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</si>
  <si>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</si>
  <si>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</si>
  <si>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</si>
  <si>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</si>
  <si>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</si>
  <si>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</si>
  <si>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</si>
  <si>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</si>
  <si>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</si>
  <si>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</si>
  <si>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</si>
  <si>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</si>
  <si>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</si>
  <si>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</si>
  <si>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</si>
  <si>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</si>
  <si>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</si>
  <si>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</si>
  <si>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</si>
  <si>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</si>
  <si>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</si>
  <si>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</si>
  <si>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</si>
  <si>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</si>
  <si>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</si>
  <si>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</si>
  <si>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</si>
  <si>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</si>
  <si>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</si>
  <si>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</si>
  <si>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</si>
  <si>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</si>
  <si>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</si>
  <si>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</si>
  <si>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</si>
  <si>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</si>
  <si>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</si>
  <si>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</si>
  <si>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</si>
  <si>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</si>
  <si>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</si>
  <si>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</si>
  <si>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</si>
  <si>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</si>
  <si>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</si>
  <si>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</si>
  <si>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</si>
  <si>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</si>
  <si>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</si>
  <si>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</si>
  <si>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</si>
  <si>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</si>
  <si>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</si>
  <si>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</si>
  <si>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</si>
  <si>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</si>
  <si>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</si>
  <si>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</si>
  <si>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</si>
  <si>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</si>
  <si>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</si>
  <si>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</si>
  <si>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</si>
  <si>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</si>
  <si>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</si>
  <si>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</si>
  <si>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</si>
  <si>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</si>
  <si>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</si>
  <si>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</si>
  <si>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</si>
  <si>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</si>
  <si>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</si>
  <si>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</si>
  <si>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</si>
  <si>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</si>
  <si>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</si>
  <si>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</si>
  <si>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</si>
  <si>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</si>
  <si>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</si>
  <si>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</si>
  <si>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</si>
  <si>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</si>
  <si>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</si>
  <si>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</si>
  <si>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</si>
  <si>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</si>
  <si>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</si>
  <si>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</si>
  <si>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</si>
  <si>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</si>
  <si>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</si>
  <si>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</si>
  <si>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</si>
  <si>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</si>
  <si>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</si>
  <si>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</si>
  <si>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</si>
  <si>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</si>
  <si>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</si>
  <si>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</si>
  <si>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</si>
  <si>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</si>
  <si>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</si>
  <si>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</si>
  <si>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</si>
  <si>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</si>
  <si>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</si>
  <si>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</si>
  <si>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</si>
  <si>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</si>
  <si>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</si>
  <si>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</si>
  <si>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</si>
  <si>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</si>
  <si>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</si>
  <si>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</si>
  <si>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</si>
  <si>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</si>
  <si>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</si>
  <si>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</si>
  <si>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</si>
  <si>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</si>
  <si>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</si>
  <si>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</si>
  <si>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</si>
  <si>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</si>
  <si>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</si>
  <si>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</si>
  <si>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</si>
  <si>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</si>
  <si>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</si>
  <si>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</si>
  <si>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</si>
  <si>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</si>
  <si>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</si>
  <si>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</si>
  <si>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</si>
  <si>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</si>
  <si>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</si>
  <si>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</si>
  <si>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</si>
  <si>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</si>
  <si>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</si>
  <si>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</si>
  <si>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</si>
  <si>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</si>
  <si>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</si>
  <si>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</si>
  <si>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</si>
  <si>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</si>
  <si>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</si>
  <si>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</si>
  <si>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</si>
  <si>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</si>
  <si>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</si>
  <si>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</si>
  <si>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</si>
  <si>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</si>
  <si>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</si>
  <si>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</si>
  <si>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</si>
  <si>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</si>
  <si>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</si>
  <si>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</si>
  <si>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</si>
  <si>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</si>
  <si>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</si>
  <si>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</si>
  <si>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</si>
  <si>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</si>
  <si>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</si>
  <si>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</si>
  <si>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</si>
  <si>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</si>
  <si>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</si>
  <si>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</si>
  <si>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</si>
  <si>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</si>
  <si>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</si>
  <si>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</si>
  <si>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</si>
  <si>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</si>
  <si>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</si>
  <si>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</si>
  <si>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</si>
  <si>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</si>
  <si>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</si>
  <si>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</si>
  <si>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</si>
  <si>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</si>
  <si>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</si>
  <si>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</si>
  <si>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</si>
  <si>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</si>
  <si>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</si>
  <si>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</si>
  <si>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</si>
  <si>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</si>
  <si>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</si>
  <si>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</si>
  <si>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</si>
  <si>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</si>
  <si>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</si>
  <si>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</si>
  <si>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</si>
  <si>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</si>
  <si>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</si>
  <si>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</si>
  <si>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</si>
  <si>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</si>
  <si>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</si>
  <si>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</si>
  <si>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</si>
  <si>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</si>
  <si>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</si>
  <si>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</si>
  <si>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</si>
  <si>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</si>
  <si>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</si>
  <si>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</si>
  <si>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</si>
  <si>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</si>
  <si>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</si>
  <si>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</si>
  <si>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</si>
  <si>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</si>
  <si>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</si>
  <si>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</si>
  <si>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</si>
  <si>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</si>
  <si>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</si>
  <si>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</si>
  <si>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</si>
  <si>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</si>
  <si>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</si>
  <si>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</si>
  <si>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</si>
  <si>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</si>
  <si>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</si>
  <si>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</si>
  <si>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</si>
  <si>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</si>
  <si>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</si>
  <si>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</si>
  <si>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</si>
  <si>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</si>
  <si>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</si>
  <si>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</si>
  <si>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</si>
  <si>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</si>
  <si>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</si>
  <si>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</si>
  <si>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</si>
  <si>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</si>
  <si>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</si>
  <si>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</si>
  <si>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</si>
  <si>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</si>
  <si>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</si>
  <si>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</si>
  <si>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</si>
  <si>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</si>
  <si>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</si>
  <si>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</si>
  <si>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</si>
  <si>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</si>
  <si>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</si>
  <si>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</si>
  <si>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</si>
  <si>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</si>
  <si>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</si>
  <si>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</si>
  <si>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</si>
  <si>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</si>
  <si>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</si>
  <si>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</si>
  <si>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</si>
  <si>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</si>
  <si>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</si>
  <si>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</si>
  <si>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</si>
  <si>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</si>
  <si>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</si>
  <si>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</si>
  <si>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</si>
  <si>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</si>
  <si>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</si>
  <si>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</si>
  <si>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</si>
  <si>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</si>
  <si>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</si>
  <si>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</si>
  <si>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</si>
  <si>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</si>
  <si>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</si>
  <si>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</si>
  <si>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</si>
  <si>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</si>
  <si>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</si>
  <si>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</si>
  <si>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</si>
  <si>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</si>
  <si>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</si>
  <si>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</si>
  <si>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</si>
  <si>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</si>
  <si>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</si>
  <si>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</si>
  <si>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</si>
  <si>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</si>
  <si>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</si>
  <si>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</si>
  <si>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</si>
  <si>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</si>
  <si>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</si>
  <si>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</si>
  <si>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</si>
  <si>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</si>
  <si>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</si>
  <si>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</si>
  <si>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</si>
  <si>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</si>
  <si>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</si>
  <si>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</si>
  <si>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</si>
  <si>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</si>
  <si>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</si>
  <si>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</si>
  <si>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</si>
  <si>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</si>
  <si>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</si>
  <si>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</si>
  <si>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</si>
  <si>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</si>
  <si>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</si>
  <si>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</si>
  <si>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</si>
  <si>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</si>
  <si>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</si>
  <si>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</si>
  <si>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</si>
  <si>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</si>
  <si>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</si>
  <si>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</si>
  <si>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</si>
  <si>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</si>
  <si>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</si>
  <si>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</si>
  <si>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</si>
  <si>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</si>
  <si>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</si>
  <si>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</si>
  <si>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</si>
  <si>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</si>
  <si>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</si>
  <si>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</si>
  <si>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</si>
  <si>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</si>
  <si>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</si>
  <si>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</si>
  <si>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</si>
  <si>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</si>
  <si>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</si>
  <si>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</si>
  <si>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</si>
  <si>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</si>
  <si>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</si>
  <si>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</si>
  <si>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</si>
  <si>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</si>
  <si>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</si>
  <si>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</si>
  <si>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</si>
  <si>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</si>
  <si>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</si>
  <si>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</si>
  <si>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</si>
  <si>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</si>
  <si>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</si>
  <si>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</si>
  <si>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</si>
  <si>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</si>
  <si>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</si>
  <si>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</si>
  <si>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</si>
  <si>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</si>
  <si>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</si>
  <si>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</si>
  <si>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</si>
  <si>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</si>
  <si>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</si>
  <si>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</si>
  <si>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</si>
  <si>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</si>
  <si>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</si>
  <si>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</si>
  <si>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</si>
  <si>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</si>
  <si>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</si>
  <si>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</si>
  <si>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</si>
  <si>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</si>
  <si>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</si>
  <si>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</si>
  <si>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</si>
  <si>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</si>
  <si>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</si>
  <si>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</si>
  <si>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</si>
  <si>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</si>
  <si>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</si>
  <si>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</si>
  <si>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</si>
  <si>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</si>
  <si>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</si>
  <si>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</si>
  <si>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</si>
  <si>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</si>
  <si>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</si>
  <si>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</si>
  <si>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</si>
  <si>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</si>
  <si>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</si>
  <si>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</si>
  <si>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</si>
  <si>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</si>
  <si>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</si>
  <si>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</si>
  <si>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</si>
  <si>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</si>
  <si>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</si>
  <si>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</si>
  <si>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</si>
  <si>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</si>
  <si>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</si>
  <si>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</si>
  <si>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</si>
  <si>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</si>
  <si>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</si>
  <si>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</si>
  <si>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</si>
  <si>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</si>
  <si>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</si>
  <si>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</si>
  <si>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</si>
  <si>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</si>
  <si>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</si>
  <si>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</si>
  <si>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</si>
  <si>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</si>
  <si>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</si>
  <si>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</si>
  <si>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</si>
  <si>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</si>
  <si>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</si>
  <si>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</si>
  <si>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</si>
  <si>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</si>
  <si>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</si>
  <si>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</si>
  <si>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</si>
  <si>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</si>
  <si>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</si>
  <si>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</si>
  <si>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</si>
  <si>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</si>
  <si>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</si>
  <si>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</si>
  <si>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</si>
  <si>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</si>
  <si>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</si>
  <si>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</si>
  <si>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</si>
  <si>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</si>
  <si>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</si>
  <si>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</si>
  <si>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</si>
  <si>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</si>
  <si>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</si>
  <si>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</si>
  <si>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</si>
  <si>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</si>
  <si>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</si>
  <si>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</si>
  <si>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</si>
  <si>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</si>
  <si>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</si>
  <si>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</si>
  <si>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</si>
  <si>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</si>
  <si>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</si>
  <si>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</si>
  <si>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</si>
  <si>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</si>
  <si>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</si>
  <si>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</si>
  <si>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</si>
  <si>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</si>
  <si>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</si>
  <si>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</si>
  <si>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</si>
  <si>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</si>
  <si>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</si>
  <si>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</si>
  <si>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</si>
  <si>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</si>
  <si>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</si>
  <si>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</si>
  <si>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</si>
  <si>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</si>
  <si>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</si>
  <si>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</si>
  <si>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</si>
  <si>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</si>
  <si>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</si>
  <si>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</si>
  <si>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</si>
  <si>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</si>
  <si>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</si>
  <si>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</si>
  <si>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</si>
  <si>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</si>
  <si>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</si>
  <si>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</si>
  <si>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</si>
  <si>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</si>
  <si>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</si>
  <si>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</si>
  <si>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</si>
  <si>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</si>
  <si>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</si>
  <si>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</si>
  <si>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</si>
  <si>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</si>
  <si>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</si>
  <si>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</si>
  <si>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</si>
  <si>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</si>
  <si>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</si>
  <si>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</si>
  <si>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</si>
  <si>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</si>
  <si>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</si>
  <si>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</si>
  <si>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</si>
  <si>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</si>
  <si>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</si>
  <si>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</si>
  <si>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</si>
  <si>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</si>
  <si>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</si>
  <si>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</si>
  <si>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</si>
  <si>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</si>
  <si>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</si>
  <si>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</si>
  <si>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</si>
  <si>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</si>
  <si>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</si>
  <si>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</si>
  <si>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</si>
  <si>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</si>
  <si>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</si>
  <si>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</si>
  <si>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</si>
  <si>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</si>
  <si>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</si>
  <si>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</si>
  <si>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</si>
  <si>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</si>
  <si>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</si>
  <si>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</si>
  <si>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</si>
  <si>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</si>
  <si>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</si>
  <si>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</si>
  <si>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</si>
  <si>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</si>
  <si>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</si>
  <si>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</si>
  <si>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</si>
  <si>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</si>
  <si>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</si>
  <si>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</si>
  <si>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</si>
  <si>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</si>
  <si>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</si>
  <si>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</si>
  <si>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</si>
  <si>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</si>
  <si>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</si>
  <si>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</si>
  <si>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</si>
  <si>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</si>
  <si>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</si>
  <si>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</si>
  <si>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</si>
  <si>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</si>
  <si>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</si>
  <si>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</si>
  <si>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</si>
  <si>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</si>
  <si>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</si>
  <si>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</si>
  <si>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</si>
  <si>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</si>
  <si>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</si>
  <si>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</si>
  <si>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</si>
  <si>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</si>
  <si>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</si>
  <si>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</si>
  <si>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</si>
  <si>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</si>
  <si>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</si>
  <si>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</si>
  <si>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</si>
  <si>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</si>
  <si>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</si>
  <si>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</si>
  <si>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</si>
  <si>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</si>
  <si>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</si>
  <si>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</si>
  <si>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</si>
  <si>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</si>
  <si>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</si>
  <si>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</si>
  <si>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</si>
  <si>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</si>
  <si>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</si>
  <si>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</si>
  <si>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</si>
  <si>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</si>
  <si>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</si>
  <si>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</si>
  <si>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</si>
  <si>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</si>
  <si>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</si>
  <si>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</si>
  <si>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</si>
  <si>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</si>
  <si>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</si>
  <si>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</si>
  <si>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</si>
  <si>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</si>
  <si>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</si>
  <si>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</si>
  <si>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</si>
  <si>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</si>
  <si>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</si>
  <si>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</si>
  <si>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</si>
  <si>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</si>
  <si>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</si>
  <si>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</si>
  <si>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</si>
  <si>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</si>
  <si>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</si>
  <si>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</si>
  <si>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</si>
  <si>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</si>
  <si>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</si>
  <si>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</si>
  <si>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</si>
  <si>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</si>
  <si>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</si>
  <si>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</si>
  <si>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</si>
  <si>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</si>
  <si>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</si>
  <si>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</si>
  <si>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</si>
  <si>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</si>
  <si>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</si>
  <si>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</si>
  <si>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</si>
  <si>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</si>
  <si>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</si>
  <si>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</si>
  <si>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</si>
  <si>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</si>
  <si>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</si>
  <si>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</si>
  <si>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</si>
  <si>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</si>
  <si>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</si>
  <si>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</si>
  <si>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</si>
  <si>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</si>
  <si>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</si>
  <si>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</si>
  <si>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</si>
  <si>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</si>
  <si>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</si>
  <si>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</si>
  <si>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</si>
  <si>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</si>
  <si>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</si>
  <si>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</si>
  <si>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</si>
  <si>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</si>
  <si>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</si>
  <si>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</si>
  <si>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</si>
  <si>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</si>
  <si>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</si>
  <si>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</si>
  <si>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</si>
  <si>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</si>
  <si>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</si>
  <si>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</si>
  <si>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</si>
  <si>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</si>
  <si>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</si>
  <si>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</si>
  <si>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</si>
  <si>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</si>
  <si>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</si>
  <si>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</si>
  <si>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</si>
  <si>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</si>
  <si>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</si>
  <si>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</si>
  <si>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</si>
  <si>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</si>
  <si>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</si>
  <si>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</si>
  <si>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</si>
  <si>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</si>
  <si>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</si>
  <si>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</si>
  <si>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</si>
  <si>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</si>
  <si>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</si>
  <si>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</si>
  <si>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</si>
  <si>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</si>
  <si>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</si>
  <si>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</si>
  <si>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</si>
  <si>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</si>
  <si>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</si>
  <si>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</si>
  <si>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</si>
  <si>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</si>
  <si>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</si>
  <si>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</si>
  <si>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</si>
  <si>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</si>
  <si>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</si>
  <si>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</si>
  <si>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</si>
  <si>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</si>
  <si>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</si>
  <si>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</si>
  <si>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</si>
  <si>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</si>
  <si>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</si>
  <si>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</si>
  <si>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</si>
  <si>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</si>
  <si>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</si>
  <si>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</si>
  <si>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</si>
  <si>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</si>
  <si>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</si>
  <si>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</si>
  <si>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</si>
  <si>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</si>
  <si>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</si>
  <si>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</si>
  <si>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</si>
  <si>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</si>
  <si>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</si>
  <si>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</si>
  <si>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</si>
  <si>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</si>
  <si>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</si>
  <si>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</si>
  <si>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</si>
  <si>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</si>
  <si>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</si>
  <si>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</si>
  <si>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</si>
  <si>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</si>
  <si>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</si>
  <si>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</si>
  <si>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</si>
  <si>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</si>
  <si>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</si>
  <si>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</si>
  <si>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</si>
  <si>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</si>
  <si>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</si>
  <si>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</si>
  <si>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</si>
  <si>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</si>
  <si>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</si>
  <si>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</si>
  <si>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</si>
  <si>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</si>
  <si>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</si>
  <si>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</si>
  <si>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</si>
  <si>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</si>
  <si>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</si>
  <si>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</si>
  <si>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</si>
  <si>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</si>
  <si>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</si>
  <si>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</si>
  <si>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</si>
  <si>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</si>
  <si>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</si>
  <si>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</si>
  <si>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</si>
  <si>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</si>
  <si>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</si>
  <si>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</si>
  <si>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</si>
  <si>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</si>
  <si>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</si>
  <si>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</si>
  <si>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</si>
  <si>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</si>
  <si>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</si>
  <si>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</si>
  <si>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</si>
  <si>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</si>
  <si>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</si>
  <si>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</si>
  <si>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</si>
  <si>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</si>
  <si>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</si>
  <si>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</si>
  <si>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</si>
  <si>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</si>
  <si>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</si>
  <si>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</si>
  <si>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</si>
  <si>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</si>
  <si>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</si>
  <si>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</si>
  <si>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</si>
  <si>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</si>
  <si>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</si>
  <si>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</si>
  <si>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</si>
  <si>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</si>
  <si>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</si>
  <si>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</si>
  <si>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</si>
  <si>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</si>
  <si>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</si>
  <si>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</si>
  <si>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</si>
  <si>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</si>
  <si>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</si>
  <si>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</si>
  <si>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</si>
  <si>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</si>
  <si>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</si>
  <si>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</si>
  <si>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</si>
  <si>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</si>
  <si>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</si>
  <si>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</si>
  <si>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</si>
  <si>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</si>
  <si>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</si>
  <si>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</si>
  <si>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</si>
  <si>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</si>
  <si>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</si>
  <si>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</si>
  <si>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</si>
  <si>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</si>
  <si>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</si>
  <si>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</si>
  <si>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</si>
  <si>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</si>
  <si>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</si>
  <si>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</si>
  <si>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</si>
  <si>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</si>
  <si>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</si>
  <si>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</si>
  <si>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</si>
  <si>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</si>
  <si>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</si>
  <si>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</si>
  <si>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</si>
  <si>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</si>
  <si>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</si>
  <si>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</si>
  <si>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</si>
  <si>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</si>
  <si>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</si>
  <si>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</si>
  <si>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</si>
  <si>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</si>
  <si>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</si>
  <si>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</si>
  <si>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</si>
  <si>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</si>
  <si>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</si>
  <si>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</si>
  <si>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</si>
  <si>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</si>
  <si>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</si>
  <si>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</si>
  <si>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</si>
  <si>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</si>
  <si>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</si>
  <si>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</si>
  <si>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</si>
  <si>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</si>
  <si>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</si>
  <si>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</si>
  <si>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</si>
  <si>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</si>
  <si>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</si>
  <si>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</si>
  <si>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</si>
  <si>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</si>
  <si>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</si>
  <si>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</si>
  <si>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</si>
  <si>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</si>
  <si>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</si>
  <si>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</si>
  <si>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</si>
  <si>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</si>
  <si>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</si>
  <si>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</si>
  <si>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</si>
  <si>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</si>
  <si>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</si>
  <si>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</si>
  <si>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</si>
  <si>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</si>
  <si>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</si>
  <si>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</si>
  <si>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</si>
  <si>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</si>
  <si>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</si>
  <si>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</si>
  <si>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</si>
  <si>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</si>
  <si>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</si>
  <si>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</si>
  <si>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</si>
  <si>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</si>
  <si>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</si>
  <si>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</si>
  <si>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</si>
  <si>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</si>
  <si>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</si>
  <si>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</si>
  <si>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</si>
  <si>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</si>
  <si>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</si>
  <si>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</si>
  <si>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</si>
  <si>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</si>
  <si>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</si>
  <si>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</si>
  <si>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</si>
  <si>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</si>
  <si>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</si>
  <si>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</si>
  <si>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</si>
  <si>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</si>
  <si>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</si>
  <si>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</si>
  <si>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</si>
  <si>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</si>
  <si>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</si>
  <si>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</si>
  <si>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</si>
  <si>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</si>
  <si>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</si>
  <si>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</si>
  <si>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</si>
  <si>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</si>
  <si>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</si>
  <si>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</si>
  <si>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</si>
  <si>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</si>
  <si>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</si>
  <si>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</si>
  <si>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</si>
  <si>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</si>
  <si>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</si>
  <si>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</si>
  <si>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</si>
  <si>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</si>
  <si>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</si>
  <si>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</si>
  <si>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</si>
  <si>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</si>
  <si>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</si>
  <si>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</si>
  <si>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</si>
  <si>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</si>
  <si>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</si>
  <si>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</si>
  <si>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</si>
  <si>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</si>
  <si>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</si>
  <si>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</si>
  <si>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</si>
  <si>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</si>
  <si>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</si>
  <si>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</si>
  <si>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</si>
  <si>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</si>
  <si>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</si>
  <si>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</si>
  <si>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</si>
  <si>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</si>
  <si>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</si>
  <si>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</si>
  <si>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</si>
  <si>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</si>
  <si>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</si>
  <si>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</si>
  <si>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</si>
  <si>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</si>
  <si>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</si>
  <si>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</si>
  <si>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</si>
  <si>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</si>
  <si>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</si>
  <si>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</si>
  <si>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</si>
  <si>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</si>
  <si>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</si>
  <si>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</si>
  <si>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</si>
  <si>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</si>
  <si>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</si>
  <si>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</si>
  <si>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</si>
  <si>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</si>
  <si>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</si>
  <si>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</si>
  <si>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</si>
  <si>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</si>
  <si>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</si>
  <si>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</si>
  <si>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</si>
  <si>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</si>
  <si>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</si>
  <si>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</si>
  <si>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</si>
  <si>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</si>
  <si>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</si>
  <si>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</si>
  <si>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</si>
  <si>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</si>
  <si>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</si>
  <si>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</si>
  <si>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</si>
  <si>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</si>
  <si>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</si>
  <si>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</si>
  <si>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</si>
  <si>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</si>
  <si>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</si>
  <si>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</si>
  <si>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</si>
  <si>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</si>
  <si>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</si>
  <si>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</si>
  <si>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</si>
  <si>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</si>
  <si>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</si>
  <si>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</si>
  <si>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</si>
  <si>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</si>
  <si>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</si>
  <si>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</si>
  <si>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</si>
  <si>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</si>
  <si>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</si>
  <si>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</si>
  <si>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</si>
  <si>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</si>
  <si>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</si>
  <si>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</si>
  <si>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</si>
  <si>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</si>
  <si>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</si>
  <si>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</si>
  <si>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</si>
  <si>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</si>
  <si>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</si>
  <si>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</si>
  <si>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</si>
  <si>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</si>
  <si>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</si>
  <si>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</si>
  <si>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</si>
  <si>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</si>
  <si>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</si>
  <si>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</si>
  <si>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</si>
  <si>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</si>
  <si>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</si>
  <si>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</si>
  <si>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</si>
  <si>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</si>
  <si>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</si>
  <si>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</si>
  <si>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</si>
  <si>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</si>
  <si>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</si>
  <si>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</si>
  <si>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</si>
  <si>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</si>
  <si>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</si>
  <si>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</si>
  <si>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</si>
  <si>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</si>
  <si>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</si>
  <si>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</si>
  <si>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</si>
  <si>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</si>
  <si>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</si>
  <si>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</si>
  <si>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</si>
  <si>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</si>
  <si>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</si>
  <si>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</si>
  <si>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</si>
  <si>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</si>
  <si>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</si>
  <si>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</si>
  <si>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</si>
  <si>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</si>
  <si>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</si>
  <si>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</si>
  <si>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</si>
  <si>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</si>
  <si>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</si>
  <si>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</si>
  <si>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</si>
  <si>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</si>
  <si>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</si>
  <si>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</si>
  <si>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</si>
  <si>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</si>
  <si>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</si>
  <si>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</si>
  <si>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</si>
  <si>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</si>
  <si>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</si>
  <si>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</si>
  <si>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</si>
  <si>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</si>
  <si>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</si>
  <si>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</si>
  <si>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</si>
  <si>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</si>
  <si>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</si>
  <si>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</si>
  <si>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</si>
  <si>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</si>
  <si>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</si>
  <si>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</si>
  <si>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</si>
  <si>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</si>
  <si>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</si>
  <si>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</si>
  <si>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</si>
  <si>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</si>
  <si>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</si>
  <si>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</si>
  <si>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</si>
  <si>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</si>
  <si>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</si>
  <si>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</si>
  <si>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</si>
  <si>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</si>
  <si>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</si>
  <si>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</si>
  <si>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</si>
  <si>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</si>
  <si>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</si>
  <si>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</si>
  <si>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</si>
  <si>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</si>
  <si>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</si>
  <si>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</si>
  <si>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</si>
  <si>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</si>
  <si>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</si>
  <si>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</si>
  <si>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</si>
  <si>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</si>
  <si>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</si>
  <si>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</si>
  <si>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</si>
  <si>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</si>
  <si>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</si>
  <si>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</si>
  <si>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</si>
  <si>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</si>
  <si>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</si>
  <si>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</si>
  <si>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</si>
  <si>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</si>
  <si>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</si>
  <si>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</si>
  <si>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</si>
  <si>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</si>
  <si>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</si>
  <si>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</si>
  <si>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</si>
  <si>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</si>
  <si>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</si>
  <si>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</si>
  <si>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</si>
  <si>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</si>
  <si>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</si>
  <si>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</si>
  <si>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</si>
  <si>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</si>
  <si>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</si>
  <si>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</si>
  <si>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</si>
  <si>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</si>
  <si>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</si>
  <si>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</si>
  <si>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</si>
  <si>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</si>
  <si>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</si>
  <si>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</si>
  <si>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</si>
  <si>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</si>
  <si>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</si>
  <si>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</si>
  <si>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</si>
  <si>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</si>
  <si>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</si>
  <si>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</si>
  <si>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</si>
  <si>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</si>
  <si>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</si>
  <si>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</si>
  <si>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</si>
  <si>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</si>
  <si>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</si>
  <si>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</si>
  <si>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</si>
  <si>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</si>
  <si>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</si>
  <si>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</si>
  <si>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</si>
  <si>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</si>
  <si>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</si>
  <si>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</si>
  <si>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</si>
  <si>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</si>
  <si>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</si>
  <si>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</si>
  <si>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</si>
  <si>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</si>
  <si>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</si>
  <si>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</si>
  <si>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</si>
  <si>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</si>
  <si>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</si>
  <si>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</si>
  <si>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</si>
  <si>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</si>
  <si>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</si>
  <si>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</si>
  <si>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</si>
  <si>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</si>
  <si>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</si>
  <si>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</si>
  <si>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</si>
  <si>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</si>
  <si>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</si>
  <si>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</si>
  <si>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</si>
  <si>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</si>
  <si>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</si>
  <si>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</si>
  <si>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</si>
  <si>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</si>
  <si>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</si>
  <si>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</si>
  <si>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</si>
  <si>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</si>
  <si>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</si>
  <si>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</si>
  <si>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</si>
  <si>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</si>
  <si>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</si>
  <si>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</si>
  <si>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</si>
  <si>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</si>
  <si>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</si>
  <si>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</si>
  <si>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</si>
  <si>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</si>
  <si>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</si>
  <si>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</si>
  <si>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</si>
  <si>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</si>
  <si>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</si>
  <si>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</si>
  <si>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</si>
  <si>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</si>
  <si>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</si>
  <si>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</si>
  <si>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</si>
  <si>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</si>
  <si>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</si>
  <si>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</si>
  <si>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</si>
  <si>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</si>
  <si>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</si>
  <si>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</si>
  <si>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</si>
  <si>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</si>
  <si>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</si>
  <si>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</si>
  <si>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</si>
  <si>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</si>
  <si>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</si>
  <si>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</si>
  <si>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</si>
  <si>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</si>
  <si>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</si>
  <si>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</si>
  <si>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</si>
  <si>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</si>
  <si>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</si>
  <si>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</si>
  <si>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</si>
  <si>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</si>
  <si>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</si>
  <si>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</si>
  <si>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</si>
  <si>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</si>
  <si>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</si>
  <si>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</si>
  <si>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</si>
  <si>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</si>
  <si>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</si>
  <si>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</si>
  <si>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</si>
  <si>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</si>
  <si>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</si>
  <si>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</si>
  <si>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</si>
  <si>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</si>
  <si>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</si>
  <si>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</si>
  <si>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</si>
  <si>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</si>
  <si>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</si>
  <si>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</si>
  <si>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</si>
  <si>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</si>
  <si>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</si>
  <si>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</si>
  <si>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</si>
  <si>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</si>
  <si>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</si>
  <si>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</si>
  <si>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</si>
  <si>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</si>
  <si>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</si>
  <si>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</si>
  <si>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</si>
  <si>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</si>
  <si>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</si>
  <si>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</si>
  <si>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</si>
  <si>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</si>
  <si>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</si>
  <si>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</si>
  <si>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</si>
  <si>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</si>
  <si>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</si>
  <si>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</si>
  <si>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</si>
  <si>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</si>
  <si>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</si>
  <si>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</si>
  <si>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</si>
  <si>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</si>
  <si>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</si>
  <si>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</si>
  <si>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</si>
  <si>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</si>
  <si>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</si>
  <si>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</si>
  <si>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</si>
  <si>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</si>
  <si>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</si>
  <si>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</si>
  <si>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</si>
  <si>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</si>
  <si>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</si>
  <si>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</si>
  <si>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</si>
  <si>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</si>
  <si>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</si>
  <si>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</si>
  <si>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</si>
  <si>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</si>
  <si>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</si>
  <si>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</si>
  <si>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</si>
  <si>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</si>
  <si>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</si>
  <si>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</si>
  <si>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</si>
  <si>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</si>
  <si>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</si>
  <si>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</si>
  <si>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</si>
  <si>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</si>
  <si>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</si>
  <si>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</si>
  <si>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</si>
  <si>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</si>
  <si>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</si>
  <si>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</si>
  <si>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</si>
  <si>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</si>
  <si>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</si>
  <si>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</si>
  <si>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</si>
  <si>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</si>
  <si>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</si>
  <si>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</si>
  <si>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</si>
  <si>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</si>
  <si>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</si>
  <si>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</si>
  <si>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</si>
  <si>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</si>
  <si>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</si>
  <si>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</si>
  <si>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</si>
  <si>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</si>
  <si>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</si>
  <si>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</si>
  <si>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</si>
  <si>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</si>
  <si>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</si>
  <si>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</si>
  <si>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</si>
  <si>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</si>
  <si>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</si>
  <si>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</si>
  <si>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</si>
  <si>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</si>
  <si>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</si>
  <si>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</si>
  <si>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</si>
  <si>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</si>
  <si>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</si>
  <si>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</si>
  <si>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</si>
  <si>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</si>
  <si>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</si>
  <si>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</si>
  <si>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</si>
  <si>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</si>
  <si>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</si>
  <si>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</si>
  <si>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</si>
  <si>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</si>
  <si>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</si>
  <si>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</si>
  <si>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</si>
  <si>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</si>
  <si>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</si>
  <si>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</si>
  <si>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</si>
  <si>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</si>
  <si>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</si>
  <si>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</si>
  <si>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</si>
  <si>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</si>
  <si>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</si>
  <si>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</si>
  <si>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</si>
  <si>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</si>
  <si>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</si>
  <si>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</si>
  <si>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</si>
  <si>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</si>
  <si>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</si>
  <si>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</si>
  <si>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</si>
  <si>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</si>
  <si>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</si>
  <si>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</si>
  <si>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</si>
  <si>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</si>
  <si>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</si>
  <si>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</si>
  <si>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</si>
  <si>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</si>
  <si>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</si>
  <si>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</si>
  <si>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</si>
  <si>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</si>
  <si>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</si>
  <si>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</si>
  <si>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</si>
  <si>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</si>
  <si>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</si>
  <si>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</si>
  <si>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</si>
  <si>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</si>
  <si>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</si>
  <si>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</si>
  <si>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</si>
  <si>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</si>
  <si>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</si>
  <si>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</si>
  <si>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</si>
  <si>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</si>
  <si>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</si>
  <si>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</si>
  <si>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</si>
  <si>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</si>
  <si>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</si>
  <si>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</si>
  <si>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</si>
  <si>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</si>
  <si>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</si>
  <si>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</si>
  <si>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</si>
  <si>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</si>
  <si>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</si>
  <si>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</si>
  <si>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</si>
  <si>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</si>
  <si>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</si>
  <si>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</si>
  <si>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</si>
  <si>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</si>
  <si>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</si>
  <si>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</si>
  <si>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</si>
  <si>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</si>
  <si>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</si>
  <si>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</si>
  <si>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</si>
  <si>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</si>
  <si>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</si>
  <si>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</si>
  <si>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</si>
  <si>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</si>
  <si>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</si>
  <si>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</si>
  <si>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</si>
  <si>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</si>
  <si>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</si>
  <si>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</si>
  <si>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</si>
  <si>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</si>
  <si>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</si>
  <si>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</si>
  <si>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</si>
  <si>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</si>
  <si>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</si>
  <si>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</si>
  <si>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</si>
  <si>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</si>
  <si>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</si>
  <si>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</si>
  <si>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</si>
  <si>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</si>
  <si>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</si>
  <si>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</si>
  <si>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</si>
  <si>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</si>
  <si>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</si>
  <si>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</si>
  <si>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</si>
  <si>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</si>
  <si>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</si>
  <si>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</si>
  <si>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</si>
  <si>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</si>
  <si>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</si>
  <si>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</si>
  <si>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</si>
  <si>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</si>
  <si>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</si>
  <si>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</si>
  <si>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</si>
  <si>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</si>
  <si>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</si>
  <si>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</si>
  <si>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</si>
  <si>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</si>
  <si>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</si>
  <si>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</si>
  <si>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</si>
  <si>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</si>
  <si>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</si>
  <si>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</si>
  <si>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</si>
  <si>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</si>
  <si>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</si>
  <si>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</si>
  <si>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</si>
  <si>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</si>
  <si>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</si>
  <si>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</si>
  <si>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</si>
  <si>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</si>
  <si>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</si>
  <si>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</si>
  <si>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</si>
  <si>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</si>
  <si>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</si>
  <si>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</si>
  <si>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</si>
  <si>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</si>
  <si>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</si>
  <si>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</si>
  <si>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</si>
  <si>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</si>
  <si>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</si>
  <si>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</si>
  <si>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</si>
  <si>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</si>
  <si>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</si>
  <si>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</si>
  <si>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</si>
  <si>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</si>
  <si>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</si>
  <si>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</si>
  <si>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</si>
  <si>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</si>
  <si>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</si>
  <si>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</si>
  <si>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</si>
  <si>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</si>
  <si>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</si>
  <si>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</si>
  <si>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</si>
  <si>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</si>
  <si>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</si>
  <si>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</si>
  <si>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</si>
  <si>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</si>
  <si>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</si>
  <si>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</si>
  <si>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</si>
  <si>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</si>
  <si>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</si>
  <si>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</si>
  <si>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</si>
  <si>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</si>
  <si>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</si>
  <si>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</si>
  <si>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</si>
  <si>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</si>
  <si>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</si>
  <si>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</si>
  <si>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</si>
  <si>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</si>
  <si>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</si>
  <si>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</si>
  <si>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</si>
  <si>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</si>
  <si>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</si>
  <si>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</si>
  <si>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</si>
  <si>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</si>
  <si>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</si>
  <si>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</si>
  <si>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</si>
  <si>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</si>
  <si>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</si>
  <si>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</si>
  <si>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</si>
  <si>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</si>
  <si>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</si>
  <si>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</si>
  <si>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</si>
  <si>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</si>
  <si>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</si>
  <si>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</si>
  <si>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</si>
  <si>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</si>
  <si>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</si>
  <si>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</si>
  <si>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</si>
  <si>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</si>
  <si>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</si>
  <si>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</si>
  <si>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</si>
  <si>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</si>
  <si>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</si>
  <si>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</si>
  <si>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</si>
  <si>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</si>
  <si>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</si>
  <si>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</si>
  <si>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</si>
  <si>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</si>
  <si>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</si>
  <si>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</si>
  <si>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</si>
  <si>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</si>
  <si>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</si>
  <si>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</si>
  <si>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</si>
  <si>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</si>
  <si>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</si>
  <si>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</si>
  <si>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</si>
  <si>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</si>
  <si>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</si>
  <si>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</si>
  <si>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</si>
  <si>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</si>
  <si>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</si>
  <si>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</si>
  <si>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</si>
  <si>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</si>
  <si>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</si>
  <si>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</si>
  <si>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</si>
  <si>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</si>
  <si>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</si>
  <si>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</si>
  <si>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</si>
  <si>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</si>
  <si>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</si>
  <si>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</si>
  <si>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</si>
  <si>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</si>
  <si>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</si>
  <si>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</si>
  <si>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</si>
  <si>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</si>
  <si>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</si>
  <si>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</si>
  <si>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</si>
  <si>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</si>
  <si>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</si>
  <si>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</si>
  <si>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</si>
  <si>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</si>
  <si>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</si>
  <si>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</si>
  <si>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</si>
  <si>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</si>
  <si>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</si>
  <si>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</si>
  <si>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</si>
  <si>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</si>
  <si>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</si>
  <si>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</si>
  <si>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</si>
  <si>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</si>
  <si>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</si>
  <si>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</si>
  <si>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</si>
  <si>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</si>
  <si>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</si>
  <si>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</si>
  <si>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</si>
  <si>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</si>
  <si>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</si>
  <si>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</si>
  <si>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</si>
  <si>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</si>
  <si>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</si>
  <si>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</si>
  <si>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</si>
  <si>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</si>
  <si>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</si>
  <si>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</si>
  <si>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</si>
  <si>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</si>
  <si>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</si>
  <si>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</si>
  <si>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</si>
  <si>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</si>
  <si>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</si>
  <si>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</si>
  <si>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</si>
  <si>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</si>
  <si>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</si>
  <si>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</si>
  <si>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</si>
  <si>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</si>
  <si>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</si>
  <si>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</si>
  <si>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</si>
  <si>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</si>
  <si>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</si>
  <si>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</si>
  <si>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</si>
  <si>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</si>
  <si>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</si>
  <si>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</si>
  <si>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</si>
  <si>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</si>
  <si>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</si>
  <si>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</si>
  <si>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</si>
  <si>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</si>
  <si>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</si>
  <si>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</si>
  <si>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</si>
  <si>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</si>
  <si>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</si>
  <si>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</si>
  <si>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</si>
  <si>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</si>
  <si>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</si>
  <si>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</si>
  <si>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</si>
  <si>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</si>
  <si>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</si>
  <si>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</si>
  <si>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</si>
  <si>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</si>
  <si>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</si>
  <si>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</si>
  <si>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</si>
  <si>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</si>
  <si>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</si>
  <si>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</si>
  <si>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</si>
  <si>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</si>
  <si>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</si>
  <si>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</si>
  <si>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</si>
  <si>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</si>
  <si>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</si>
  <si>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</si>
  <si>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</si>
  <si>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</si>
  <si>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</si>
  <si>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</si>
  <si>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</si>
  <si>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</si>
  <si>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</si>
  <si>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</si>
  <si>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</si>
  <si>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</si>
  <si>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</si>
  <si>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</si>
  <si>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</si>
  <si>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</si>
  <si>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</si>
  <si>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</si>
  <si>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</si>
  <si>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</si>
  <si>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</si>
  <si>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</si>
  <si>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</si>
  <si>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</si>
  <si>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</si>
  <si>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</si>
  <si>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</si>
  <si>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</si>
  <si>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</si>
  <si>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</si>
  <si>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</si>
  <si>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</si>
  <si>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</si>
  <si>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</si>
  <si>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</si>
  <si>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</si>
  <si>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</si>
  <si>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</si>
  <si>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</si>
  <si>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</si>
  <si>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</si>
  <si>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</si>
  <si>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</si>
  <si>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</si>
  <si>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</si>
  <si>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</si>
  <si>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</si>
  <si>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</si>
  <si>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</si>
  <si>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</si>
  <si>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</si>
  <si>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</si>
  <si>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</si>
  <si>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</si>
  <si>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</si>
  <si>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</si>
  <si>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</si>
  <si>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</si>
  <si>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</si>
  <si>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</si>
  <si>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</si>
  <si>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</si>
  <si>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</si>
  <si>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</si>
  <si>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</si>
  <si>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</si>
  <si>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</si>
  <si>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</si>
  <si>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</si>
  <si>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</si>
  <si>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</si>
  <si>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</si>
  <si>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</si>
  <si>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</si>
  <si>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</si>
  <si>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</si>
  <si>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</si>
  <si>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</si>
  <si>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</si>
  <si>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</si>
  <si>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</si>
  <si>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</si>
  <si>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</si>
  <si>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</si>
  <si>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</si>
  <si>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</si>
  <si>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</si>
  <si>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</si>
  <si>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</si>
  <si>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</si>
  <si>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</si>
  <si>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</si>
  <si>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</si>
  <si>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</si>
  <si>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</si>
  <si>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</si>
  <si>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</si>
  <si>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</si>
  <si>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</si>
  <si>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</si>
  <si>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</si>
  <si>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</si>
  <si>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</si>
  <si>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</si>
  <si>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</si>
  <si>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</si>
  <si>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</si>
  <si>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</si>
  <si>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</si>
  <si>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</si>
  <si>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</si>
  <si>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</si>
  <si>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</si>
  <si>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</si>
  <si>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</si>
  <si>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</si>
  <si>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</si>
  <si>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</si>
  <si>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</si>
  <si>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</si>
  <si>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</si>
  <si>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</si>
  <si>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</si>
  <si>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</si>
  <si>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</si>
  <si>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</si>
  <si>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</si>
  <si>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</si>
  <si>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</si>
  <si>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</si>
  <si>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</si>
  <si>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</si>
  <si>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</si>
  <si>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</si>
  <si>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</si>
  <si>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</si>
  <si>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</si>
  <si>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</si>
  <si>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</si>
  <si>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</si>
  <si>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</si>
  <si>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</si>
  <si>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</si>
  <si>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</si>
  <si>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</si>
  <si>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</si>
  <si>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</si>
  <si>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</si>
  <si>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</si>
  <si>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</si>
  <si>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</si>
  <si>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</si>
  <si>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</si>
  <si>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</si>
  <si>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</si>
  <si>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</si>
  <si>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</si>
  <si>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</si>
  <si>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</si>
  <si>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</si>
  <si>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</si>
  <si>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</si>
  <si>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</si>
  <si>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</si>
  <si>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</si>
  <si>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</si>
  <si>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</si>
  <si>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</si>
  <si>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</si>
  <si>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</si>
  <si>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</si>
  <si>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</si>
  <si>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</si>
  <si>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</si>
  <si>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</si>
  <si>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</si>
  <si>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</si>
  <si>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</si>
  <si>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</si>
  <si>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</si>
  <si>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</si>
  <si>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</si>
  <si>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</si>
  <si>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</si>
  <si>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</si>
  <si>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</si>
  <si>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</si>
  <si>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</si>
  <si>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</si>
  <si>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</si>
  <si>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</si>
  <si>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</si>
  <si>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</si>
  <si>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</si>
  <si>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</si>
  <si>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</si>
  <si>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</si>
  <si>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</si>
  <si>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</si>
  <si>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</si>
  <si>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</si>
  <si>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</si>
  <si>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</si>
  <si>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</si>
  <si>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</si>
  <si>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</si>
  <si>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</si>
  <si>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</si>
  <si>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</si>
  <si>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</si>
  <si>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</si>
  <si>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</si>
  <si>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</si>
  <si>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</si>
  <si>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</si>
  <si>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</si>
  <si>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</si>
  <si>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</si>
  <si>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</si>
  <si>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</si>
  <si>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</si>
  <si>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</si>
  <si>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</si>
  <si>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</si>
  <si>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</si>
  <si>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</si>
  <si>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</si>
  <si>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</si>
  <si>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</si>
  <si>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</si>
  <si>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</si>
  <si>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</si>
  <si>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</si>
  <si>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</si>
  <si>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</si>
  <si>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</si>
  <si>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</si>
  <si>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</si>
  <si>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</si>
  <si>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</si>
  <si>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</si>
  <si>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</si>
  <si>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</si>
  <si>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</si>
  <si>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</si>
  <si>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</si>
  <si>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</si>
  <si>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</si>
  <si>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</si>
  <si>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</si>
  <si>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</si>
  <si>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</si>
  <si>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</si>
  <si>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</si>
  <si>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</si>
  <si>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</si>
  <si>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</si>
  <si>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</si>
  <si>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</si>
  <si>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</si>
  <si>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</si>
  <si>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</si>
  <si>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</si>
  <si>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</si>
  <si>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</si>
  <si>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</si>
  <si>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</si>
  <si>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</si>
  <si>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</si>
  <si>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</si>
  <si>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</si>
  <si>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</si>
  <si>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</si>
  <si>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</si>
  <si>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</si>
  <si>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</si>
  <si>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</si>
  <si>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</si>
  <si>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</si>
  <si>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</si>
  <si>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</si>
  <si>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</si>
  <si>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</si>
  <si>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</si>
  <si>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</si>
  <si>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</si>
  <si>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</si>
  <si>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</si>
  <si>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</si>
  <si>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</si>
  <si>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</si>
  <si>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</si>
  <si>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</si>
  <si>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</si>
  <si>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</si>
  <si>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</si>
  <si>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</si>
  <si>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</si>
  <si>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</si>
  <si>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</si>
  <si>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</si>
  <si>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</si>
  <si>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</si>
  <si>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</si>
  <si>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</si>
  <si>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</si>
  <si>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</si>
  <si>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</si>
  <si>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</si>
  <si>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</si>
  <si>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</si>
  <si>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</si>
  <si>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</si>
  <si>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</si>
  <si>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</si>
  <si>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</si>
  <si>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</si>
  <si>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</si>
  <si>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</si>
  <si>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</si>
  <si>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</si>
  <si>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</si>
  <si>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</si>
  <si>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</si>
  <si>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</si>
  <si>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</si>
  <si>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</si>
  <si>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</si>
  <si>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</si>
  <si>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</si>
  <si>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</si>
  <si>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</si>
  <si>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</si>
  <si>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</si>
  <si>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</si>
  <si>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</si>
  <si>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</si>
  <si>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</si>
  <si>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</si>
  <si>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</si>
  <si>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</si>
  <si>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</si>
  <si>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</si>
  <si>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</si>
  <si>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</si>
  <si>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</si>
  <si>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</si>
  <si>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</si>
  <si>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</si>
  <si>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</si>
  <si>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</si>
  <si>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</si>
  <si>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</si>
  <si>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</si>
  <si>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</si>
  <si>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</si>
  <si>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</si>
  <si>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</si>
  <si>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</si>
  <si>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</si>
  <si>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</si>
  <si>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</si>
  <si>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</si>
  <si>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</si>
  <si>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</si>
  <si>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</si>
  <si>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</si>
  <si>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</si>
  <si>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</si>
  <si>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</si>
  <si>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</si>
  <si>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</si>
  <si>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</si>
  <si>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</si>
  <si>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</si>
  <si>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</si>
  <si>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</si>
  <si>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</si>
  <si>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</si>
  <si>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</si>
  <si>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</si>
  <si>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</si>
  <si>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</si>
  <si>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</si>
  <si>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</si>
  <si>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</si>
  <si>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</si>
  <si>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</si>
  <si>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</si>
  <si>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</si>
  <si>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</si>
  <si>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</si>
  <si>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</si>
  <si>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</si>
  <si>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</si>
  <si>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</si>
  <si>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</si>
  <si>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</si>
  <si>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</si>
  <si>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</si>
  <si>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</si>
  <si>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</si>
  <si>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</si>
  <si>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</si>
  <si>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</si>
  <si>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</si>
  <si>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</si>
  <si>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</si>
  <si>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</si>
  <si>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</si>
  <si>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</si>
  <si>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</si>
  <si>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</si>
  <si>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</si>
  <si>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</si>
  <si>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</si>
  <si>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</si>
  <si>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</si>
  <si>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</si>
  <si>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</si>
  <si>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</si>
  <si>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</si>
  <si>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</si>
  <si>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</si>
  <si>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</si>
  <si>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</si>
  <si>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</si>
  <si>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</si>
  <si>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</si>
  <si>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</si>
  <si>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</si>
  <si>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</si>
  <si>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</si>
  <si>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</si>
  <si>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</si>
  <si>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</si>
  <si>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</si>
  <si>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</si>
  <si>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</si>
  <si>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</si>
  <si>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</si>
  <si>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</si>
  <si>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</si>
  <si>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</si>
  <si>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</si>
  <si>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</si>
  <si>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</si>
  <si>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</si>
  <si>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</si>
  <si>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</si>
  <si>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</si>
  <si>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</si>
  <si>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</si>
  <si>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</si>
  <si>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</si>
  <si>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</si>
  <si>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</si>
  <si>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</si>
  <si>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</si>
  <si>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</si>
  <si>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</si>
  <si>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</si>
  <si>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</si>
  <si>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</si>
  <si>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</si>
  <si>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</si>
  <si>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</si>
  <si>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</si>
  <si>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</si>
  <si>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</si>
  <si>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</si>
  <si>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</si>
  <si>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</si>
  <si>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</si>
  <si>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</si>
  <si>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</si>
  <si>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</si>
  <si>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</si>
  <si>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</si>
  <si>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</si>
  <si>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</si>
  <si>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</si>
  <si>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</si>
  <si>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</si>
  <si>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</si>
  <si>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</si>
  <si>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</si>
  <si>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</si>
  <si>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</si>
  <si>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</si>
  <si>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</si>
  <si>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</si>
  <si>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</si>
  <si>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</si>
  <si>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</si>
  <si>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</si>
  <si>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</si>
  <si>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</si>
  <si>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</si>
  <si>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</si>
  <si>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</si>
  <si>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</si>
  <si>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</si>
  <si>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</si>
  <si>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</si>
  <si>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</si>
  <si>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</si>
  <si>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</si>
  <si>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</si>
  <si>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</si>
  <si>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</si>
  <si>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</si>
  <si>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</si>
  <si>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</si>
  <si>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</si>
  <si>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</si>
  <si>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</si>
  <si>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</si>
  <si>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</si>
  <si>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</si>
  <si>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</si>
  <si>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</si>
  <si>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</si>
  <si>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</si>
  <si>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</si>
  <si>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</si>
  <si>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</si>
  <si>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</si>
  <si>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</si>
  <si>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</si>
  <si>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</si>
  <si>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</si>
  <si>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</si>
  <si>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</si>
  <si>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</si>
  <si>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</si>
  <si>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</si>
  <si>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</si>
  <si>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</si>
  <si>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</si>
  <si>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</si>
  <si>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</si>
  <si>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</si>
  <si>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</si>
  <si>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</si>
  <si>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</si>
  <si>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</si>
  <si>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</si>
  <si>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</si>
  <si>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</si>
  <si>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</si>
  <si>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</si>
  <si>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</si>
  <si>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</si>
  <si>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</si>
  <si>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</si>
  <si>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</si>
  <si>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</si>
  <si>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</si>
  <si>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</si>
  <si>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</si>
  <si>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</si>
  <si>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</si>
  <si>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</si>
  <si>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</si>
  <si>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</si>
  <si>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</si>
  <si>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</si>
  <si>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</si>
  <si>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</si>
  <si>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</si>
  <si>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</si>
  <si>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</si>
  <si>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</si>
  <si>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</si>
  <si>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</si>
  <si>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</si>
  <si>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</si>
  <si>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</si>
  <si>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</si>
  <si>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</si>
  <si>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</si>
  <si>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</si>
  <si>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</si>
  <si>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</si>
  <si>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</si>
  <si>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</si>
  <si>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</si>
  <si>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</si>
  <si>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</si>
  <si>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</si>
  <si>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</si>
  <si>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</si>
  <si>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</si>
  <si>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</si>
  <si>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</si>
  <si>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</si>
  <si>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</si>
  <si>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</si>
  <si>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</si>
  <si>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</si>
  <si>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</si>
  <si>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</si>
  <si>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</si>
  <si>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</si>
  <si>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</si>
  <si>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</si>
  <si>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</si>
  <si>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</si>
  <si>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</si>
  <si>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</si>
  <si>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</si>
  <si>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</si>
  <si>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</si>
  <si>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</si>
  <si>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</si>
  <si>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</si>
  <si>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</si>
  <si>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</si>
  <si>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</si>
  <si>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</si>
  <si>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</si>
  <si>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</si>
  <si>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</si>
  <si>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</si>
  <si>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</si>
  <si>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</si>
  <si>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</si>
  <si>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</si>
  <si>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</si>
  <si>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</si>
  <si>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</si>
  <si>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</si>
  <si>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</si>
  <si>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</si>
  <si>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</si>
  <si>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</si>
  <si>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</si>
  <si>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</si>
  <si>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</si>
  <si>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</si>
  <si>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</si>
  <si>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</si>
  <si>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</si>
  <si>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</si>
  <si>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</si>
  <si>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</si>
  <si>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</si>
  <si>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</si>
  <si>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</si>
  <si>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</si>
  <si>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</si>
  <si>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</si>
  <si>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</si>
  <si>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</si>
  <si>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</si>
  <si>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</si>
  <si>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</si>
  <si>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</si>
  <si>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</si>
  <si>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</si>
  <si>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</si>
  <si>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</si>
  <si>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</si>
  <si>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</si>
  <si>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</si>
  <si>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</si>
  <si>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</si>
  <si>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</si>
  <si>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</si>
  <si>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</si>
  <si>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</si>
  <si>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</si>
  <si>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</si>
  <si>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</si>
  <si>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</si>
  <si>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</si>
  <si>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</si>
  <si>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</si>
  <si>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</si>
  <si>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</si>
  <si>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</si>
  <si>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</si>
  <si>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</si>
  <si>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</si>
  <si>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</si>
  <si>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</si>
  <si>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</si>
  <si>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</si>
  <si>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</si>
  <si>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</si>
  <si>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</si>
  <si>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</si>
  <si>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</si>
  <si>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</si>
  <si>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</si>
  <si>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</si>
  <si>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</si>
  <si>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</si>
  <si>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</si>
  <si>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</si>
  <si>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</si>
  <si>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</si>
  <si>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</si>
  <si>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</si>
  <si>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</si>
  <si>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</si>
  <si>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</si>
  <si>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</si>
  <si>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</si>
  <si>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</si>
  <si>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</si>
  <si>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</si>
  <si>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</si>
  <si>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</si>
  <si>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</si>
  <si>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</si>
  <si>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</si>
  <si>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</si>
  <si>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</si>
  <si>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</si>
  <si>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</si>
  <si>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</si>
  <si>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</si>
  <si>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</si>
  <si>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</si>
  <si>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</si>
  <si>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</si>
  <si>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</si>
  <si>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</si>
  <si>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</si>
  <si>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</si>
  <si>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</si>
  <si>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</si>
  <si>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</si>
  <si>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</si>
  <si>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</si>
  <si>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</si>
  <si>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</si>
  <si>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</si>
  <si>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</si>
  <si>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</si>
  <si>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</si>
  <si>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</si>
  <si>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</si>
  <si>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</si>
  <si>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</si>
  <si>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</si>
  <si>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</si>
  <si>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</si>
  <si>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</si>
  <si>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</si>
  <si>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</si>
  <si>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</si>
  <si>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</si>
  <si>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</si>
  <si>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</si>
  <si>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</si>
  <si>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</si>
  <si>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</si>
  <si>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</si>
  <si>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</si>
  <si>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</si>
  <si>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</si>
  <si>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</si>
  <si>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</si>
  <si>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</si>
  <si>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</si>
  <si>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</si>
  <si>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</si>
  <si>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</si>
  <si>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</si>
  <si>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</si>
  <si>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</si>
  <si>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</si>
  <si>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</si>
  <si>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</si>
  <si>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</si>
  <si>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</si>
  <si>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</si>
  <si>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</si>
  <si>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</si>
  <si>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</si>
  <si>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</si>
  <si>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</si>
  <si>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</si>
  <si>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</si>
  <si>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</si>
  <si>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</si>
  <si>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</si>
  <si>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</si>
  <si>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</si>
  <si>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</si>
  <si>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</si>
  <si>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</si>
  <si>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</si>
  <si>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</si>
  <si>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</si>
  <si>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</si>
  <si>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</si>
  <si>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</si>
  <si>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</si>
  <si>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</si>
  <si>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</si>
  <si>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</si>
  <si>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</si>
  <si>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</si>
  <si>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</si>
  <si>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</si>
  <si>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</si>
  <si>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</si>
  <si>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</si>
  <si>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</si>
  <si>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</si>
  <si>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</si>
  <si>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</si>
  <si>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</si>
  <si>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</si>
  <si>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</si>
  <si>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</si>
  <si>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</si>
  <si>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</si>
  <si>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</si>
  <si>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</si>
  <si>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</si>
  <si>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</si>
  <si>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</si>
  <si>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</si>
  <si>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</si>
  <si>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</si>
  <si>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</si>
  <si>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</si>
  <si>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</si>
  <si>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</si>
  <si>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</si>
  <si>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</si>
  <si>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</si>
  <si>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</si>
  <si>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</si>
  <si>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</si>
  <si>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</si>
  <si>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</si>
  <si>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</si>
  <si>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</si>
  <si>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</si>
  <si>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</si>
  <si>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</si>
  <si>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</si>
  <si>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</si>
  <si>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</si>
  <si>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</si>
  <si>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</si>
  <si>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</si>
  <si>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</si>
  <si>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</si>
  <si>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</si>
  <si>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</si>
  <si>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</si>
  <si>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</si>
  <si>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</si>
  <si>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</si>
  <si>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</si>
  <si>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</si>
  <si>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</si>
  <si>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</si>
  <si>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</si>
  <si>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</si>
  <si>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</si>
  <si>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</si>
  <si>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</si>
  <si>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</si>
  <si>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</si>
  <si>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</si>
  <si>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</si>
  <si>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</si>
  <si>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</si>
  <si>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</si>
  <si>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</si>
  <si>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</si>
  <si>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</si>
  <si>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</si>
  <si>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</si>
  <si>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</si>
  <si>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</si>
  <si>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</si>
  <si>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</si>
  <si>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</si>
  <si>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</si>
  <si>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</si>
  <si>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</si>
  <si>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</si>
  <si>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</si>
  <si>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</si>
  <si>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</si>
  <si>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</si>
  <si>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</si>
  <si>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</si>
  <si>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</si>
  <si>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</si>
  <si>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</si>
  <si>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</si>
  <si>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</si>
  <si>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</si>
  <si>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</si>
  <si>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</si>
  <si>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</si>
  <si>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</si>
  <si>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</si>
  <si>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</si>
  <si>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</si>
  <si>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</si>
  <si>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</si>
  <si>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</si>
  <si>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</si>
  <si>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</si>
  <si>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</si>
  <si>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</si>
  <si>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</si>
  <si>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</si>
  <si>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</si>
  <si>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</si>
  <si>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</si>
  <si>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</si>
  <si>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</si>
  <si>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</si>
  <si>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</si>
  <si>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</si>
  <si>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</si>
  <si>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</si>
  <si>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</si>
  <si>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</si>
  <si>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</si>
  <si>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</si>
  <si>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</si>
  <si>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</si>
  <si>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</si>
  <si>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</si>
  <si>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</si>
  <si>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</si>
  <si>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</si>
  <si>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</si>
  <si>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</si>
  <si>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</si>
  <si>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</si>
  <si>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</si>
  <si>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</si>
  <si>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</si>
  <si>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</si>
  <si>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</si>
  <si>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</si>
  <si>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</si>
  <si>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</si>
  <si>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</si>
  <si>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</si>
  <si>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</si>
  <si>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</si>
  <si>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</si>
  <si>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</si>
  <si>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</si>
  <si>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</si>
  <si>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</si>
  <si>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</si>
  <si>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</si>
  <si>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</si>
  <si>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</si>
  <si>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</si>
  <si>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</si>
  <si>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</si>
  <si>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</si>
  <si>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</si>
  <si>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</si>
  <si>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</si>
  <si>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</si>
  <si>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</si>
  <si>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</si>
  <si>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</si>
  <si>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</si>
  <si>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</si>
  <si>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</si>
  <si>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</si>
  <si>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</si>
  <si>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</si>
  <si>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</si>
  <si>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</si>
  <si>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</si>
  <si>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</si>
  <si>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</si>
  <si>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</si>
  <si>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</si>
  <si>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</si>
  <si>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</si>
  <si>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</si>
  <si>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</si>
  <si>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</si>
  <si>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</si>
  <si>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</si>
  <si>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</si>
  <si>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</si>
  <si>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</si>
  <si>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</si>
  <si>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</si>
  <si>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</si>
  <si>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</si>
  <si>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</si>
  <si>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</si>
  <si>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</si>
  <si>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</si>
  <si>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</si>
  <si>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</si>
  <si>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</si>
  <si>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</si>
  <si>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</si>
  <si>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</si>
  <si>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</si>
  <si>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</si>
  <si>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</si>
  <si>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</si>
  <si>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</si>
  <si>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</si>
  <si>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</si>
  <si>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</si>
  <si>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</si>
  <si>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</si>
  <si>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</si>
  <si>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</si>
  <si>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</si>
  <si>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</si>
  <si>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</si>
  <si>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</si>
  <si>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</si>
  <si>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</si>
  <si>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</si>
  <si>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</si>
  <si>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</si>
  <si>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</si>
  <si>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</si>
  <si>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</si>
  <si>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</si>
  <si>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</si>
  <si>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</si>
  <si>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</si>
  <si>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</si>
  <si>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</si>
  <si>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</si>
  <si>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</si>
  <si>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</si>
  <si>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</si>
  <si>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</si>
  <si>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</si>
  <si>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</si>
  <si>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</si>
  <si>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</si>
  <si>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</si>
  <si>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</si>
  <si>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</si>
  <si>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</si>
  <si>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</si>
  <si>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</si>
  <si>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</si>
  <si>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</si>
  <si>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</si>
  <si>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</si>
  <si>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</si>
  <si>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</si>
  <si>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</si>
  <si>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</si>
  <si>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</si>
  <si>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</si>
  <si>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</si>
  <si>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</si>
  <si>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</si>
  <si>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</si>
  <si>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</si>
  <si>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</si>
  <si>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</si>
  <si>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</si>
  <si>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</si>
  <si>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</si>
  <si>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</si>
  <si>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</si>
  <si>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</si>
  <si>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</si>
  <si>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</si>
  <si>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</si>
  <si>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</si>
  <si>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</si>
  <si>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</si>
  <si>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</si>
  <si>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</si>
  <si>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</si>
  <si>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</si>
  <si>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</si>
  <si>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</si>
  <si>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</si>
  <si>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</si>
  <si>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</si>
  <si>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</si>
  <si>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</si>
  <si>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</si>
  <si>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</si>
  <si>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</si>
  <si>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</si>
  <si>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</si>
  <si>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</si>
  <si>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</si>
  <si>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</si>
  <si>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</si>
  <si>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</si>
  <si>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</si>
  <si>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</si>
  <si>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</si>
  <si>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</si>
  <si>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</si>
  <si>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</si>
  <si>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</si>
  <si>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</si>
  <si>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</si>
  <si>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</si>
  <si>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</si>
  <si>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</si>
  <si>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</si>
  <si>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</si>
  <si>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</si>
  <si>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</si>
  <si>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</si>
  <si>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</si>
  <si>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</si>
  <si>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</si>
  <si>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</si>
  <si>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</si>
  <si>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</si>
  <si>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</si>
  <si>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</si>
  <si>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</si>
  <si>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</si>
  <si>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</si>
  <si>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</si>
  <si>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</si>
  <si>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</si>
  <si>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</si>
  <si>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</si>
  <si>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</si>
  <si>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</si>
  <si>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</si>
  <si>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</si>
  <si>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</si>
  <si>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</si>
  <si>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</si>
  <si>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</si>
  <si>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</si>
  <si>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</si>
  <si>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</si>
  <si>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</si>
  <si>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</si>
  <si>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</si>
  <si>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</si>
  <si>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</si>
  <si>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</si>
  <si>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</si>
  <si>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</si>
  <si>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</si>
  <si>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</si>
  <si>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</si>
  <si>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</si>
  <si>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</si>
  <si>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</si>
  <si>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</si>
  <si>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</si>
  <si>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</si>
  <si>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</si>
  <si>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</si>
  <si>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</si>
  <si>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</si>
  <si>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</si>
  <si>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</si>
  <si>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</si>
  <si>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</si>
  <si>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</si>
  <si>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</si>
  <si>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</si>
  <si>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</si>
  <si>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</si>
  <si>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</si>
  <si>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</si>
  <si>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</si>
  <si>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</si>
  <si>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</si>
  <si>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</si>
  <si>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</si>
  <si>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</si>
  <si>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</si>
  <si>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</si>
  <si>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</si>
  <si>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</si>
  <si>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</si>
  <si>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</si>
  <si>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</si>
  <si>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</si>
  <si>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</si>
  <si>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</si>
  <si>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</si>
  <si>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</si>
  <si>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</si>
  <si>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</si>
  <si>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</si>
  <si>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</si>
  <si>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</si>
  <si>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</si>
  <si>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</si>
  <si>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</si>
  <si>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</si>
  <si>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</si>
  <si>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</si>
  <si>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</si>
  <si>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</si>
  <si>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</si>
  <si>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</si>
  <si>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</si>
  <si>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</si>
  <si>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</si>
  <si>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</si>
  <si>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</si>
  <si>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</si>
  <si>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</si>
  <si>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</si>
  <si>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</si>
  <si>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</si>
  <si>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</si>
  <si>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</si>
  <si>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</si>
  <si>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</si>
  <si>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</si>
  <si>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</si>
  <si>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</si>
  <si>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</si>
  <si>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</si>
  <si>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</si>
  <si>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</si>
  <si>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</si>
  <si>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</si>
  <si>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</si>
  <si>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</si>
  <si>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</si>
  <si>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</si>
  <si>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</si>
  <si>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</si>
  <si>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</si>
  <si>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</si>
  <si>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</si>
  <si>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</si>
  <si>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</si>
  <si>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</si>
  <si>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</si>
  <si>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</si>
  <si>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</si>
  <si>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</si>
  <si>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</si>
  <si>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</si>
  <si>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</si>
  <si>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</si>
  <si>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</si>
  <si>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</si>
  <si>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</si>
  <si>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</si>
  <si>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</si>
  <si>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</si>
  <si>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</si>
  <si>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</si>
  <si>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</si>
  <si>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</si>
  <si>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</si>
  <si>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</si>
  <si>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</si>
  <si>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</si>
  <si>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</si>
  <si>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</si>
  <si>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</si>
  <si>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</si>
  <si>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</si>
  <si>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</si>
  <si>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</si>
  <si>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</si>
  <si>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</si>
  <si>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</si>
  <si>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</si>
  <si>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</si>
  <si>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</si>
  <si>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</si>
  <si>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</si>
  <si>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</si>
  <si>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</si>
  <si>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</si>
  <si>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</si>
  <si>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</si>
  <si>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</si>
  <si>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</si>
  <si>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</si>
  <si>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</si>
  <si>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</si>
  <si>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</si>
  <si>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</si>
  <si>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</si>
  <si>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</si>
  <si>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</si>
  <si>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</si>
  <si>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</si>
  <si>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</si>
  <si>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</si>
  <si>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</si>
  <si>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</si>
  <si>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</si>
  <si>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</si>
  <si>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</si>
  <si>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</si>
  <si>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</si>
  <si>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</si>
  <si>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</si>
  <si>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</si>
  <si>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</si>
  <si>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</si>
  <si>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</si>
  <si>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</si>
  <si>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</si>
  <si>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</si>
  <si>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</si>
  <si>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</si>
  <si>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</si>
  <si>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</si>
  <si>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</si>
  <si>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</si>
  <si>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</si>
  <si>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</si>
  <si>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</si>
  <si>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</si>
  <si>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</si>
  <si>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</si>
  <si>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</si>
  <si>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</si>
  <si>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</si>
  <si>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</si>
  <si>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</si>
  <si>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</si>
  <si>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</si>
  <si>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</si>
  <si>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</si>
  <si>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</si>
  <si>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</si>
  <si>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</si>
  <si>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</si>
  <si>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</si>
  <si>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</si>
  <si>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</si>
  <si>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</si>
  <si>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</si>
  <si>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</si>
  <si>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</si>
  <si>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</si>
  <si>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</si>
  <si>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</si>
  <si>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</si>
  <si>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</si>
  <si>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</si>
  <si>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</si>
  <si>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</si>
  <si>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</si>
  <si>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</si>
  <si>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</si>
  <si>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</si>
  <si>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</si>
  <si>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</si>
  <si>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</si>
  <si>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</si>
  <si>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</si>
  <si>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</si>
  <si>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</si>
  <si>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</si>
  <si>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</si>
  <si>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</si>
  <si>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</si>
  <si>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</si>
  <si>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</si>
  <si>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</si>
  <si>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</si>
  <si>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</si>
  <si>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</si>
  <si>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</si>
  <si>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</si>
  <si>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</si>
  <si>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</si>
  <si>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</si>
  <si>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</si>
  <si>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</si>
  <si>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</si>
  <si>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</si>
  <si>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</si>
  <si>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</si>
  <si>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</si>
  <si>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</si>
  <si>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</si>
  <si>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</si>
  <si>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</si>
  <si>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</si>
  <si>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</si>
  <si>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</si>
  <si>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</si>
  <si>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</si>
  <si>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</si>
  <si>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</si>
  <si>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</si>
  <si>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</si>
  <si>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</si>
  <si>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</si>
  <si>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</si>
  <si>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</si>
  <si>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</si>
  <si>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</si>
  <si>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</si>
  <si>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</si>
  <si>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</si>
  <si>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</si>
  <si>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</si>
  <si>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</si>
  <si>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</si>
  <si>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</si>
  <si>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</si>
  <si>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</si>
  <si>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</si>
  <si>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</si>
  <si>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</si>
  <si>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</si>
  <si>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</si>
  <si>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</si>
  <si>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</si>
  <si>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</si>
  <si>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</si>
  <si>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</si>
  <si>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</si>
  <si>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</si>
  <si>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</si>
  <si>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</si>
  <si>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</si>
  <si>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</si>
  <si>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</si>
  <si>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</si>
  <si>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</si>
  <si>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</si>
  <si>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</si>
  <si>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</si>
  <si>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</si>
  <si>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</si>
  <si>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</si>
  <si>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</si>
  <si>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</si>
  <si>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</si>
  <si>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</si>
  <si>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</si>
  <si>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</si>
  <si>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</si>
  <si>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</si>
  <si>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</si>
  <si>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</si>
  <si>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</si>
  <si>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</si>
  <si>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</si>
  <si>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</si>
  <si>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</si>
  <si>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</si>
  <si>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</si>
  <si>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</si>
  <si>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</si>
  <si>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</si>
  <si>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</si>
  <si>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</si>
  <si>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</si>
  <si>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</si>
  <si>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</si>
  <si>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</si>
  <si>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</si>
  <si>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</si>
  <si>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</si>
  <si>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</si>
  <si>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</si>
  <si>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</si>
  <si>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</si>
  <si>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</si>
  <si>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</si>
  <si>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</si>
  <si>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</si>
  <si>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</si>
  <si>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</si>
  <si>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</si>
  <si>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</si>
  <si>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</si>
  <si>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</si>
  <si>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</si>
  <si>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</si>
  <si>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</si>
  <si>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</si>
  <si>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</si>
  <si>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</si>
  <si>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</si>
  <si>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</si>
  <si>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</si>
  <si>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</si>
  <si>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</si>
  <si>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</si>
  <si>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</si>
  <si>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</si>
  <si>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</si>
  <si>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</si>
  <si>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</si>
  <si>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</si>
  <si>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</si>
  <si>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</si>
  <si>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</si>
  <si>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</si>
  <si>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</si>
  <si>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</si>
  <si>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</si>
  <si>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</si>
  <si>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</si>
  <si>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</si>
  <si>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</si>
  <si>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</si>
  <si>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</si>
  <si>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</si>
  <si>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</si>
  <si>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</si>
  <si>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</si>
  <si>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</si>
  <si>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</si>
  <si>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</si>
  <si>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</si>
  <si>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</si>
  <si>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</si>
  <si>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</si>
  <si>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</si>
  <si>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</si>
  <si>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</si>
  <si>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</si>
  <si>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</si>
  <si>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</si>
  <si>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</si>
  <si>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</si>
  <si>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</si>
  <si>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</si>
  <si>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</si>
  <si>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</si>
  <si>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</si>
  <si>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</si>
  <si>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</si>
  <si>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</si>
  <si>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</si>
  <si>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</si>
  <si>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</si>
  <si>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</si>
  <si>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</si>
  <si>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</si>
  <si>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</si>
  <si>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</si>
  <si>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</si>
  <si>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</si>
  <si>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</si>
  <si>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</si>
  <si>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</si>
  <si>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</si>
  <si>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</si>
  <si>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</si>
  <si>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</si>
  <si>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</si>
  <si>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</si>
  <si>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</si>
  <si>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</si>
  <si>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</si>
  <si>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</si>
  <si>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</si>
  <si>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</si>
  <si>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</si>
  <si>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</si>
  <si>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</si>
  <si>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</si>
  <si>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</si>
  <si>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</si>
  <si>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</si>
  <si>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</si>
  <si>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</si>
  <si>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</si>
  <si>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</si>
  <si>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</si>
  <si>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</si>
  <si>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</si>
  <si>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</si>
  <si>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</si>
  <si>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</si>
  <si>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</si>
  <si>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</si>
  <si>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</si>
  <si>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</si>
  <si>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</si>
  <si>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</si>
  <si>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</si>
  <si>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</si>
  <si>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</si>
  <si>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</si>
  <si>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</si>
  <si>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</si>
  <si>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</si>
  <si>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</si>
  <si>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</si>
  <si>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</si>
  <si>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</si>
  <si>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</si>
  <si>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</si>
  <si>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</si>
  <si>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</si>
  <si>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</si>
  <si>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</si>
  <si>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</si>
  <si>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</si>
  <si>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</si>
  <si>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</si>
  <si>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</si>
  <si>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</si>
  <si>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</si>
  <si>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</si>
  <si>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</si>
  <si>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</si>
  <si>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</si>
  <si>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</si>
  <si>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</si>
  <si>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</si>
  <si>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</si>
  <si>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</si>
  <si>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</si>
  <si>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</si>
  <si>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</si>
  <si>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</si>
  <si>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</si>
  <si>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</si>
  <si>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</si>
  <si>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</si>
  <si>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</si>
  <si>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</si>
  <si>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</si>
  <si>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</si>
  <si>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</si>
  <si>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</si>
  <si>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</si>
  <si>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</si>
  <si>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</si>
  <si>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</si>
  <si>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</si>
  <si>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</si>
  <si>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</si>
  <si>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</si>
  <si>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</si>
  <si>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</si>
  <si>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</si>
  <si>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</si>
  <si>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</si>
  <si>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</si>
  <si>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</si>
  <si>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</si>
  <si>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</si>
  <si>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</si>
  <si>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</si>
  <si>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</si>
  <si>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</si>
  <si>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</si>
  <si>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</si>
  <si>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</si>
  <si>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</si>
  <si>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</si>
  <si>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</si>
  <si>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</si>
  <si>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</si>
  <si>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</si>
  <si>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</si>
  <si>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</si>
  <si>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</si>
  <si>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</si>
  <si>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</si>
  <si>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</si>
  <si>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</si>
  <si>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</si>
  <si>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</si>
  <si>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</si>
  <si>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</si>
  <si>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</si>
  <si>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</si>
  <si>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</si>
  <si>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</si>
  <si>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</si>
  <si>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</si>
  <si>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</si>
  <si>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</si>
  <si>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</si>
  <si>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</si>
  <si>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</si>
  <si>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</si>
  <si>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</si>
  <si>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</si>
  <si>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</si>
  <si>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</si>
  <si>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</si>
  <si>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</si>
  <si>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</si>
  <si>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</si>
  <si>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</si>
  <si>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</si>
  <si>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</si>
  <si>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</si>
  <si>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</si>
  <si>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</si>
  <si>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</si>
  <si>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</si>
  <si>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</si>
  <si>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</si>
  <si>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</si>
  <si>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</si>
  <si>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</si>
  <si>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</si>
  <si>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</si>
  <si>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</si>
  <si>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</si>
  <si>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</si>
  <si>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</si>
  <si>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</si>
  <si>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</si>
  <si>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</si>
  <si>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</si>
  <si>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</si>
  <si>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</si>
  <si>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</si>
  <si>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</si>
  <si>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</si>
  <si>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</si>
  <si>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</si>
  <si>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</si>
  <si>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</si>
  <si>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</si>
  <si>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</si>
  <si>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</si>
  <si>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</si>
  <si>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</si>
  <si>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</si>
  <si>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</si>
  <si>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</si>
  <si>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</si>
  <si>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</si>
  <si>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</si>
  <si>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</si>
  <si>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</si>
  <si>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</si>
  <si>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</si>
  <si>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</si>
  <si>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</si>
  <si>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</si>
  <si>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</si>
  <si>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</si>
  <si>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</si>
  <si>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</si>
  <si>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</si>
  <si>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</si>
  <si>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</si>
  <si>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</si>
  <si>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</si>
  <si>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</si>
  <si>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</si>
  <si>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</si>
  <si>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</si>
  <si>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</si>
  <si>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</si>
  <si>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</si>
  <si>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</si>
  <si>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</si>
  <si>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</si>
  <si>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</si>
  <si>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</si>
  <si>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</si>
  <si>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</si>
  <si>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</si>
  <si>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</si>
  <si>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</si>
  <si>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</si>
  <si>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</si>
  <si>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</si>
  <si>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</si>
  <si>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</si>
  <si>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</si>
  <si>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</si>
  <si>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</si>
  <si>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</si>
  <si>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</si>
  <si>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</si>
  <si>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</si>
  <si>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</si>
  <si>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</si>
  <si>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</si>
  <si>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</si>
  <si>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</si>
  <si>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</si>
  <si>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</si>
  <si>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</si>
  <si>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</si>
  <si>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</si>
  <si>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</si>
  <si>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</si>
  <si>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</si>
  <si>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</si>
  <si>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</si>
  <si>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</si>
  <si>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</si>
  <si>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</si>
  <si>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</si>
  <si>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</si>
  <si>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</si>
  <si>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</si>
  <si>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</si>
  <si>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</si>
  <si>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</si>
  <si>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</si>
  <si>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</si>
  <si>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</si>
  <si>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</si>
  <si>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</si>
  <si>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</si>
  <si>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</si>
  <si>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</si>
  <si>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</si>
  <si>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</si>
  <si>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</si>
  <si>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</si>
  <si>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</si>
  <si>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</si>
  <si>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</si>
  <si>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</si>
  <si>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</si>
  <si>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</si>
  <si>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</si>
  <si>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</si>
  <si>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</si>
  <si>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</si>
  <si>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</si>
  <si>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</si>
  <si>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</si>
  <si>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</si>
  <si>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</si>
  <si>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</si>
  <si>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</si>
  <si>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</si>
  <si>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</si>
  <si>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</si>
  <si>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</si>
  <si>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</si>
  <si>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</si>
  <si>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</si>
  <si>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</si>
  <si>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</si>
  <si>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</si>
  <si>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</si>
  <si>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</si>
  <si>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</si>
  <si>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</si>
  <si>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</si>
  <si>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</si>
  <si>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</si>
  <si>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</si>
  <si>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</si>
  <si>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</si>
  <si>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</si>
  <si>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</si>
  <si>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</si>
  <si>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</si>
  <si>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</si>
  <si>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</si>
  <si>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</si>
  <si>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</si>
  <si>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</si>
  <si>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</si>
  <si>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</si>
  <si>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</si>
  <si>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</si>
  <si>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</si>
  <si>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</si>
  <si>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</si>
  <si>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</si>
  <si>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</si>
  <si>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</si>
  <si>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</si>
  <si>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</si>
  <si>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</si>
  <si>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</si>
  <si>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</si>
  <si>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</si>
  <si>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</si>
  <si>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</si>
  <si>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</si>
  <si>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</si>
  <si>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</si>
  <si>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</si>
  <si>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</si>
  <si>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</si>
  <si>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</si>
  <si>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</si>
  <si>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</si>
  <si>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</si>
  <si>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</si>
  <si>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</si>
  <si>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</si>
  <si>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</si>
  <si>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</si>
  <si>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</si>
  <si>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</si>
  <si>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</si>
  <si>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</si>
  <si>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</si>
  <si>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</si>
  <si>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</si>
  <si>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</si>
  <si>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</si>
  <si>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</si>
  <si>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</si>
  <si>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</si>
  <si>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</si>
  <si>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</si>
  <si>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</si>
  <si>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</si>
  <si>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</si>
  <si>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</si>
  <si>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</si>
  <si>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</si>
  <si>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</si>
  <si>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</si>
  <si>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</si>
  <si>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</si>
  <si>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</si>
  <si>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</si>
  <si>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</si>
  <si>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</si>
  <si>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</si>
  <si>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</si>
  <si>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</si>
  <si>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</si>
  <si>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</si>
  <si>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</si>
  <si>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</si>
  <si>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</si>
  <si>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</si>
  <si>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</si>
  <si>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</si>
  <si>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</si>
  <si>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</si>
  <si>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</si>
  <si>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</si>
  <si>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</si>
  <si>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</si>
  <si>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</si>
  <si>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</si>
  <si>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</si>
  <si>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</si>
  <si>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</si>
  <si>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</si>
  <si>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</si>
  <si>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</si>
  <si>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</si>
  <si>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</si>
  <si>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</si>
  <si>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</si>
  <si>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</si>
  <si>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</si>
  <si>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</si>
  <si>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</si>
  <si>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</si>
  <si>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</si>
  <si>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</si>
  <si>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</si>
  <si>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</si>
  <si>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</si>
  <si>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</si>
  <si>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</si>
  <si>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</si>
  <si>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</si>
  <si>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</si>
  <si>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</si>
  <si>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</si>
  <si>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</si>
  <si>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</si>
  <si>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</si>
  <si>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</si>
  <si>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</si>
  <si>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</si>
  <si>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</si>
  <si>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</si>
  <si>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</si>
  <si>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</si>
  <si>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</si>
  <si>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</si>
  <si>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</si>
  <si>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</si>
  <si>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</si>
  <si>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</si>
  <si>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</si>
  <si>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</si>
  <si>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</si>
  <si>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</si>
  <si>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</si>
  <si>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</si>
  <si>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</si>
  <si>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</si>
  <si>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</si>
  <si>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</si>
  <si>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</si>
  <si>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</si>
  <si>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</si>
  <si>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</si>
  <si>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</si>
  <si>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</si>
  <si>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</si>
  <si>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</si>
  <si>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</si>
  <si>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</si>
  <si>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</si>
  <si>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</si>
  <si>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</si>
  <si>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</si>
  <si>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</si>
  <si>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</si>
  <si>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</si>
  <si>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</si>
  <si>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</si>
  <si>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</si>
  <si>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</si>
  <si>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</si>
  <si>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</si>
  <si>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</si>
  <si>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</si>
  <si>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</si>
  <si>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</si>
  <si>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</si>
  <si>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</si>
  <si>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</si>
  <si>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</si>
  <si>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</si>
  <si>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</si>
  <si>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</si>
  <si>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</si>
  <si>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</si>
  <si>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</si>
  <si>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</si>
  <si>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</si>
  <si>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</si>
  <si>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</si>
  <si>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</si>
  <si>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</si>
  <si>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</si>
  <si>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</si>
  <si>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</si>
  <si>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</si>
  <si>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</si>
  <si>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</si>
  <si>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</si>
  <si>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</si>
  <si>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</si>
  <si>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</si>
  <si>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</si>
  <si>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</si>
  <si>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</si>
  <si>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</si>
  <si>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</si>
  <si>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</si>
  <si>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</si>
  <si>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</si>
  <si>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</si>
  <si>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</si>
  <si>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</si>
  <si>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</si>
  <si>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</si>
  <si>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</si>
  <si>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</si>
  <si>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</si>
  <si>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</si>
  <si>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</si>
  <si>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</si>
  <si>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</si>
  <si>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</si>
  <si>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</si>
  <si>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</si>
  <si>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</si>
  <si>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</si>
  <si>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</si>
  <si>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</si>
  <si>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</si>
  <si>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</si>
  <si>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</si>
  <si>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</si>
  <si>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</si>
  <si>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</si>
  <si>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</si>
  <si>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</si>
  <si>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</si>
  <si>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</si>
  <si>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</si>
  <si>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</si>
  <si>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</si>
  <si>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</si>
  <si>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</si>
  <si>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</si>
  <si>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</si>
  <si>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</si>
  <si>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</si>
  <si>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</si>
  <si>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</si>
  <si>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</si>
  <si>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</si>
  <si>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</si>
  <si>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</si>
  <si>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</si>
  <si>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</si>
  <si>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</si>
  <si>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</si>
  <si>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</si>
  <si>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</si>
  <si>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</si>
  <si>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</si>
  <si>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</si>
  <si>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</si>
  <si>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</si>
  <si>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</si>
  <si>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</si>
  <si>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</si>
  <si>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</si>
  <si>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</si>
  <si>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</si>
  <si>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</si>
  <si>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</si>
  <si>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</si>
  <si>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</si>
  <si>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</si>
  <si>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</si>
  <si>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</si>
  <si>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</si>
  <si>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</si>
  <si>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</si>
  <si>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</si>
  <si>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</si>
  <si>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</si>
  <si>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</si>
  <si>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</si>
  <si>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</si>
  <si>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</si>
  <si>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</si>
  <si>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</si>
  <si>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</si>
  <si>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</si>
  <si>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</si>
  <si>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</si>
  <si>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</si>
  <si>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</si>
  <si>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</si>
  <si>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</si>
  <si>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</si>
  <si>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</si>
  <si>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</si>
  <si>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</si>
  <si>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</si>
  <si>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</si>
  <si>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</si>
  <si>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</si>
  <si>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</si>
  <si>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</si>
  <si>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</si>
  <si>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</si>
  <si>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</si>
  <si>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</si>
  <si>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</si>
  <si>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</si>
  <si>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</si>
  <si>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</si>
  <si>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</si>
  <si>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</si>
  <si>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</si>
  <si>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</si>
  <si>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</si>
  <si>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</si>
  <si>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</si>
  <si>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</si>
  <si>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</si>
  <si>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</si>
  <si>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</si>
  <si>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</si>
  <si>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</si>
  <si>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</si>
  <si>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</si>
  <si>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</si>
  <si>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</si>
  <si>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</si>
  <si>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</si>
  <si>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</si>
  <si>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</si>
  <si>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</si>
  <si>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</si>
  <si>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</si>
  <si>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</si>
  <si>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</si>
  <si>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</si>
  <si>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</si>
  <si>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</si>
  <si>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</si>
  <si>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</si>
  <si>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</si>
  <si>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</si>
  <si>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</si>
  <si>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</si>
  <si>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</si>
  <si>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</si>
  <si>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</si>
  <si>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</si>
  <si>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</si>
  <si>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</si>
  <si>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</si>
  <si>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</si>
  <si>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</si>
  <si>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</si>
  <si>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</si>
  <si>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</si>
  <si>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</si>
  <si>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</si>
  <si>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</si>
  <si>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</si>
  <si>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</si>
  <si>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</si>
  <si>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</si>
  <si>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</si>
  <si>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</si>
  <si>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</si>
  <si>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</si>
  <si>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</si>
  <si>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</si>
  <si>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</si>
  <si>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</si>
  <si>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</si>
  <si>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</si>
  <si>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</si>
  <si>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</si>
  <si>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</si>
  <si>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</si>
  <si>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</si>
  <si>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</si>
  <si>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</si>
  <si>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</si>
  <si>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</si>
  <si>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</si>
  <si>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</si>
  <si>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</si>
  <si>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</si>
  <si>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</si>
  <si>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</si>
  <si>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</si>
  <si>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</si>
  <si>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</si>
  <si>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</si>
  <si>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</si>
  <si>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</si>
  <si>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</si>
  <si>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</si>
  <si>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</si>
  <si>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</si>
  <si>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</si>
  <si>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</si>
  <si>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</si>
  <si>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</si>
  <si>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</si>
  <si>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</si>
  <si>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</si>
  <si>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</si>
  <si>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</si>
  <si>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</si>
  <si>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</si>
  <si>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</si>
  <si>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</si>
  <si>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</si>
  <si>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</si>
  <si>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</si>
  <si>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</si>
  <si>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</si>
  <si>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</si>
  <si>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</si>
  <si>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</si>
  <si>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</si>
  <si>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</si>
  <si>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</si>
  <si>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</si>
  <si>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</si>
  <si>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</si>
  <si>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</si>
  <si>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</si>
  <si>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</si>
  <si>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</si>
  <si>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</si>
  <si>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</si>
  <si>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</si>
  <si>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</si>
  <si>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</si>
  <si>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</si>
  <si>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</si>
  <si>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</si>
  <si>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</si>
  <si>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</si>
  <si>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</si>
  <si>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</si>
  <si>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</si>
  <si>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</si>
  <si>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</si>
  <si>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</si>
  <si>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</si>
  <si>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</si>
  <si>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</si>
  <si>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</si>
  <si>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</si>
  <si>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</si>
  <si>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</si>
  <si>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</si>
  <si>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</si>
  <si>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</si>
  <si>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</si>
  <si>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</si>
  <si>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</si>
  <si>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</si>
  <si>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</si>
  <si>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</si>
  <si>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</si>
  <si>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</si>
  <si>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</si>
  <si>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</si>
  <si>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</si>
  <si>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</si>
  <si>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</si>
  <si>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</si>
  <si>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</si>
  <si>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</si>
  <si>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</si>
  <si>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</si>
  <si>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</si>
  <si>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</si>
  <si>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</si>
  <si>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</si>
  <si>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</si>
  <si>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</si>
  <si>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</si>
  <si>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</si>
  <si>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</si>
  <si>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</si>
  <si>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</si>
  <si>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</si>
  <si>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</si>
  <si>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</si>
  <si>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</si>
  <si>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</si>
  <si>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</si>
  <si>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</si>
  <si>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</si>
  <si>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</si>
  <si>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</si>
  <si>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</si>
  <si>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</si>
  <si>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</si>
  <si>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</si>
  <si>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</si>
  <si>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</si>
  <si>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</si>
  <si>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</si>
  <si>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</si>
  <si>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</si>
  <si>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</si>
  <si>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</si>
  <si>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</si>
  <si>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</si>
  <si>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</si>
  <si>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</si>
  <si>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</si>
  <si>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</si>
  <si>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</si>
  <si>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</si>
  <si>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</si>
  <si>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</si>
  <si>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</si>
  <si>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</si>
  <si>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</si>
  <si>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</si>
  <si>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</si>
  <si>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</si>
  <si>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</si>
  <si>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</si>
  <si>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</si>
  <si>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</si>
  <si>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</si>
  <si>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</si>
  <si>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</si>
  <si>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</si>
  <si>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</si>
  <si>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</si>
  <si>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</si>
  <si>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</si>
  <si>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</si>
  <si>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</si>
  <si>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</si>
  <si>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</si>
  <si>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</si>
  <si>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</si>
  <si>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</si>
  <si>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</si>
  <si>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</si>
  <si>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</si>
  <si>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</si>
  <si>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</si>
  <si>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</si>
  <si>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</si>
  <si>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</si>
  <si>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</si>
  <si>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</si>
  <si>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</si>
  <si>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</si>
  <si>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</si>
  <si>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</si>
  <si>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</si>
  <si>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</si>
  <si>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</si>
  <si>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</si>
  <si>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</si>
  <si>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</si>
  <si>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</si>
  <si>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</si>
  <si>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</si>
  <si>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</si>
  <si>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</si>
  <si>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</si>
  <si>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</si>
  <si>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</si>
  <si>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</si>
  <si>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</si>
  <si>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</si>
  <si>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</si>
  <si>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</si>
  <si>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</si>
  <si>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</si>
  <si>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</si>
  <si>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</si>
  <si>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</si>
  <si>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</si>
  <si>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</si>
  <si>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</si>
  <si>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</si>
  <si>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</si>
  <si>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</si>
  <si>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</si>
  <si>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</si>
  <si>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</si>
  <si>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</si>
  <si>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</si>
  <si>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</si>
  <si>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</si>
  <si>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</si>
  <si>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</si>
  <si>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</si>
  <si>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</si>
  <si>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</si>
  <si>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</si>
  <si>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</si>
  <si>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</si>
  <si>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</si>
  <si>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</si>
  <si>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</si>
  <si>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</si>
  <si>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</si>
  <si>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</si>
  <si>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</si>
  <si>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</si>
  <si>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</si>
  <si>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</si>
  <si>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</si>
  <si>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</si>
  <si>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</si>
  <si>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</si>
  <si>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</si>
  <si>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</si>
  <si>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</si>
  <si>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</si>
  <si>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</si>
  <si>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</si>
  <si>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</si>
  <si>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</si>
  <si>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</si>
  <si>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</si>
  <si>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</si>
  <si>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</si>
  <si>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</si>
  <si>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</si>
  <si>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</si>
  <si>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</si>
  <si>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</si>
  <si>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</si>
  <si>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</si>
  <si>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</si>
  <si>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</si>
  <si>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</si>
  <si>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</si>
  <si>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</si>
  <si>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</si>
  <si>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</si>
  <si>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</si>
  <si>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</si>
  <si>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</si>
  <si>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</si>
  <si>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</si>
  <si>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</si>
  <si>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</si>
  <si>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</si>
  <si>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</si>
  <si>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</si>
  <si>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</si>
  <si>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</si>
  <si>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</si>
  <si>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</si>
  <si>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</si>
  <si>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</si>
  <si>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</si>
  <si>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</si>
  <si>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</si>
  <si>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</si>
  <si>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</si>
  <si>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</si>
  <si>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</si>
  <si>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</si>
  <si>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</si>
  <si>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</si>
  <si>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</si>
  <si>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</si>
  <si>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</si>
  <si>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</si>
  <si>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</si>
  <si>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</si>
  <si>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</si>
  <si>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</si>
  <si>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</si>
  <si>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</si>
  <si>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</si>
  <si>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</si>
  <si>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</si>
  <si>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</si>
  <si>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</si>
  <si>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</si>
  <si>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</si>
  <si>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</si>
  <si>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</si>
  <si>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</si>
  <si>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</si>
  <si>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</si>
  <si>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</si>
  <si>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</si>
  <si>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</si>
  <si>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</si>
  <si>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</si>
  <si>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</si>
  <si>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</si>
  <si>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</si>
  <si>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</si>
  <si>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</si>
  <si>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</si>
  <si>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</si>
  <si>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</si>
  <si>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</si>
  <si>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</si>
  <si>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</si>
  <si>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</si>
  <si>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</si>
  <si>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</si>
  <si>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</si>
  <si>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</si>
  <si>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</si>
  <si>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</si>
  <si>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</si>
  <si>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</si>
  <si>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</si>
  <si>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</si>
  <si>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</si>
  <si>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</si>
  <si>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</si>
  <si>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</si>
  <si>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</si>
  <si>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</si>
  <si>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</si>
  <si>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</si>
  <si>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</si>
  <si>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</si>
  <si>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</si>
  <si>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</si>
  <si>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</si>
  <si>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</si>
  <si>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</si>
  <si>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</si>
  <si>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</si>
  <si>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</si>
  <si>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</si>
  <si>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</si>
  <si>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</si>
  <si>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</si>
  <si>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</si>
  <si>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</si>
  <si>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</si>
  <si>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</si>
  <si>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</si>
  <si>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</si>
  <si>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</si>
  <si>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</si>
  <si>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</si>
  <si>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</si>
  <si>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</si>
  <si>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</si>
  <si>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</si>
  <si>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</si>
  <si>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</si>
  <si>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</si>
  <si>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</si>
  <si>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</si>
  <si>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</si>
  <si>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</si>
  <si>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</si>
  <si>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</si>
  <si>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</si>
  <si>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</si>
  <si>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</si>
  <si>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</si>
  <si>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</si>
  <si>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</si>
  <si>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</si>
  <si>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</si>
  <si>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</si>
  <si>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</si>
  <si>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</si>
  <si>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</si>
  <si>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</si>
  <si>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</si>
  <si>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</si>
  <si>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</si>
  <si>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</si>
  <si>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</si>
  <si>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</si>
  <si>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</si>
  <si>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</si>
  <si>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</si>
  <si>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</si>
  <si>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</si>
  <si>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</si>
  <si>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</si>
  <si>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</si>
  <si>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</si>
  <si>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</si>
  <si>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</si>
  <si>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</si>
  <si>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</si>
  <si>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</si>
  <si>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</si>
  <si>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</si>
  <si>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</si>
  <si>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</si>
  <si>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</si>
  <si>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</si>
  <si>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</si>
  <si>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</si>
  <si>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</si>
  <si>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</si>
  <si>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</si>
  <si>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</si>
  <si>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</si>
  <si>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</si>
  <si>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</si>
  <si>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</si>
  <si>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</si>
  <si>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</si>
  <si>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</si>
  <si>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</si>
  <si>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</si>
  <si>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</si>
  <si>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</si>
  <si>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</si>
  <si>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</si>
  <si>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</si>
  <si>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</si>
  <si>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</si>
  <si>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</si>
  <si>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</si>
  <si>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</si>
  <si>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</si>
  <si>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</si>
  <si>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</si>
  <si>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</si>
  <si>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</si>
  <si>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</si>
  <si>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</si>
  <si>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</si>
  <si>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</si>
  <si>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</si>
  <si>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</si>
  <si>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</si>
  <si>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</si>
  <si>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</si>
  <si>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</si>
  <si>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</si>
  <si>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</si>
  <si>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</si>
  <si>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</si>
  <si>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</si>
  <si>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</si>
  <si>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</si>
  <si>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</si>
  <si>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</si>
  <si>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</si>
  <si>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</si>
  <si>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</si>
  <si>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</si>
  <si>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</si>
  <si>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</si>
  <si>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</si>
  <si>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</si>
  <si>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</si>
  <si>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</si>
  <si>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</si>
  <si>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</si>
  <si>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</si>
  <si>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</si>
  <si>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</si>
  <si>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</si>
  <si>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</si>
  <si>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</si>
  <si>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</si>
  <si>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</si>
  <si>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</si>
  <si>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</si>
  <si>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</si>
  <si>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</si>
  <si>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</si>
  <si>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</si>
  <si>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</si>
  <si>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</si>
  <si>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</si>
  <si>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</si>
  <si>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</si>
  <si>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</si>
  <si>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</si>
  <si>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</si>
  <si>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</si>
  <si>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</si>
  <si>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</si>
  <si>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</si>
  <si>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</si>
  <si>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</si>
  <si>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</si>
  <si>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</si>
  <si>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</si>
  <si>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</si>
  <si>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</si>
  <si>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</si>
  <si>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</si>
  <si>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</si>
  <si>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</si>
  <si>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</si>
  <si>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</si>
  <si>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</si>
  <si>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</si>
  <si>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</si>
  <si>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</si>
  <si>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</si>
  <si>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</si>
  <si>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</si>
  <si>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</si>
  <si>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</si>
  <si>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</si>
  <si>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</si>
  <si>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</si>
  <si>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</si>
  <si>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</si>
  <si>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</si>
  <si>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</si>
  <si>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</si>
  <si>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</si>
  <si>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</si>
  <si>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</si>
  <si>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</si>
  <si>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</si>
  <si>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</si>
  <si>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</si>
  <si>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</si>
  <si>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</si>
  <si>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</si>
  <si>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</si>
  <si>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</si>
  <si>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</si>
  <si>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</si>
  <si>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</si>
  <si>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</si>
  <si>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</si>
  <si>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</si>
  <si>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</si>
  <si>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</si>
  <si>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</si>
  <si>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</si>
  <si>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</si>
  <si>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</si>
  <si>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</si>
  <si>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</si>
  <si>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</si>
  <si>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</si>
  <si>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</si>
  <si>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</si>
  <si>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</si>
  <si>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</si>
  <si>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</si>
  <si>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</si>
  <si>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</si>
  <si>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</si>
  <si>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</si>
  <si>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</si>
  <si>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</si>
  <si>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</si>
  <si>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</si>
  <si>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</si>
  <si>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</si>
  <si>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</si>
  <si>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</si>
  <si>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</si>
  <si>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</si>
  <si>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</si>
  <si>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</si>
  <si>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</si>
  <si>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</si>
  <si>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</si>
  <si>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</si>
  <si>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</si>
  <si>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</si>
  <si>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</si>
  <si>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</si>
  <si>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</si>
  <si>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</si>
  <si>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</si>
  <si>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</si>
  <si>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</si>
  <si>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</si>
  <si>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</si>
  <si>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</si>
  <si>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</si>
  <si>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</si>
  <si>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</si>
  <si>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</si>
  <si>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</si>
  <si>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</si>
  <si>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</si>
  <si>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</si>
  <si>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</si>
  <si>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</si>
  <si>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</si>
  <si>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</si>
  <si>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</si>
  <si>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</si>
  <si>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</si>
  <si>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</si>
  <si>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</si>
  <si>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</si>
  <si>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</si>
  <si>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</si>
  <si>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</si>
  <si>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</si>
  <si>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</si>
  <si>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</si>
  <si>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</si>
  <si>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</si>
  <si>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</si>
  <si>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</si>
  <si>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</si>
  <si>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</si>
  <si>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</si>
  <si>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</si>
  <si>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</si>
  <si>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</si>
  <si>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</si>
  <si>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</si>
  <si>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</si>
  <si>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</si>
  <si>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</si>
  <si>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</si>
  <si>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</si>
  <si>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</si>
  <si>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</si>
  <si>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</si>
  <si>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</si>
  <si>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</si>
  <si>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</si>
  <si>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</si>
  <si>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</si>
  <si>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</si>
  <si>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</si>
  <si>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</si>
  <si>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</si>
  <si>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</si>
  <si>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</si>
  <si>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</si>
  <si>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</si>
  <si>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</si>
  <si>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</si>
  <si>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</si>
  <si>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</si>
  <si>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</si>
  <si>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</si>
  <si>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</si>
  <si>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</si>
  <si>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</si>
  <si>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</si>
  <si>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</si>
  <si>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</si>
  <si>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</si>
  <si>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</si>
  <si>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</si>
  <si>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</si>
  <si>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</si>
  <si>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</si>
  <si>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</si>
  <si>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</si>
  <si>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</si>
  <si>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</si>
  <si>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</si>
  <si>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</si>
  <si>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</si>
  <si>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</si>
  <si>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</si>
  <si>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</si>
  <si>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</si>
  <si>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</si>
  <si>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</si>
  <si>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</si>
  <si>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</si>
  <si>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</si>
  <si>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</si>
  <si>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</si>
  <si>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</si>
  <si>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</si>
  <si>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</si>
  <si>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</si>
  <si>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</si>
  <si>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</si>
  <si>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</si>
  <si>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</si>
  <si>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</si>
  <si>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</si>
  <si>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</si>
  <si>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</si>
  <si>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</si>
  <si>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</si>
  <si>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</si>
  <si>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</si>
  <si>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</si>
  <si>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</si>
  <si>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</si>
  <si>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</si>
  <si>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</si>
  <si>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</si>
  <si>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</si>
  <si>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</si>
  <si>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</si>
  <si>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</si>
  <si>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</si>
  <si>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</si>
  <si>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</si>
  <si>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</si>
  <si>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</si>
  <si>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</si>
  <si>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</si>
  <si>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</si>
  <si>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</si>
  <si>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</si>
  <si>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</si>
  <si>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</si>
  <si>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</si>
  <si>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</si>
  <si>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</si>
  <si>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</si>
  <si>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</si>
  <si>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</si>
  <si>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</si>
  <si>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</si>
  <si>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</si>
  <si>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</si>
  <si>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</si>
  <si>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</si>
  <si>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</si>
  <si>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</si>
  <si>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</si>
  <si>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</si>
  <si>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</si>
  <si>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</si>
  <si>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</si>
  <si>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</si>
  <si>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</si>
  <si>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</si>
  <si>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</si>
  <si>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</si>
  <si>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</si>
  <si>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</si>
  <si>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</si>
  <si>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</si>
  <si>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</si>
  <si>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</si>
  <si>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</si>
  <si>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</si>
  <si>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</si>
  <si>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</si>
  <si>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</si>
  <si>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</si>
  <si>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</si>
  <si>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</si>
  <si>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</si>
  <si>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</si>
  <si>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</si>
  <si>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</si>
  <si>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</si>
  <si>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</si>
  <si>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</si>
  <si>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</si>
  <si>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</si>
  <si>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</si>
  <si>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</si>
  <si>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</si>
  <si>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</si>
  <si>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</si>
  <si>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</si>
  <si>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</si>
  <si>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</si>
  <si>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</si>
  <si>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</si>
  <si>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</si>
  <si>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</si>
  <si>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</si>
  <si>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</si>
  <si>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</si>
  <si>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</si>
  <si>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</si>
  <si>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</si>
  <si>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</si>
  <si>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</si>
  <si>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</si>
  <si>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</si>
  <si>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</si>
  <si>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</si>
  <si>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</si>
  <si>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</si>
  <si>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</si>
  <si>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</si>
  <si>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</si>
  <si>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</si>
  <si>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</si>
  <si>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</si>
  <si>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</si>
  <si>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</si>
  <si>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</si>
  <si>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</si>
  <si>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</si>
  <si>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</si>
  <si>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</si>
  <si>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</si>
  <si>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</si>
  <si>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</si>
  <si>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</si>
  <si>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</si>
  <si>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</si>
  <si>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</si>
  <si>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</si>
  <si>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</si>
  <si>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</si>
  <si>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</si>
  <si>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</si>
  <si>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</si>
  <si>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</si>
  <si>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</si>
  <si>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</si>
  <si>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</si>
  <si>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</si>
  <si>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</si>
  <si>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</si>
  <si>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</si>
  <si>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</si>
  <si>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</si>
  <si>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</si>
  <si>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</si>
  <si>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</si>
  <si>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</si>
  <si>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</si>
  <si>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</si>
  <si>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</si>
  <si>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</si>
  <si>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</si>
  <si>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</si>
  <si>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</si>
  <si>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</si>
  <si>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</si>
  <si>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</si>
  <si>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</si>
  <si>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</si>
  <si>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</si>
  <si>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</si>
  <si>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</si>
  <si>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</si>
  <si>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</si>
  <si>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</si>
  <si>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</si>
  <si>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</si>
  <si>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</si>
  <si>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</si>
  <si>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</si>
  <si>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</si>
  <si>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</si>
  <si>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</si>
  <si>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</si>
  <si>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</si>
  <si>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</si>
  <si>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</si>
  <si>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</si>
  <si>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</si>
  <si>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</si>
  <si>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</si>
  <si>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</si>
  <si>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</si>
  <si>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</si>
  <si>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</si>
  <si>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</si>
  <si>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</si>
  <si>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</si>
  <si>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</si>
  <si>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</si>
  <si>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</si>
  <si>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</si>
  <si>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</si>
  <si>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</si>
  <si>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</si>
  <si>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</si>
  <si>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</si>
  <si>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</si>
  <si>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</si>
  <si>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</si>
  <si>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</si>
  <si>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</si>
  <si>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</si>
  <si>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</si>
  <si>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</si>
  <si>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</si>
  <si>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</si>
  <si>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</si>
  <si>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</si>
  <si>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</si>
  <si>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</si>
  <si>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</si>
  <si>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</si>
  <si>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</si>
  <si>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</si>
  <si>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</si>
  <si>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</si>
  <si>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</si>
  <si>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</si>
  <si>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</si>
  <si>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</si>
  <si>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</si>
  <si>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</si>
  <si>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</si>
  <si>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</si>
  <si>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</si>
  <si>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</si>
  <si>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</si>
  <si>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</si>
  <si>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</si>
  <si>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</si>
  <si>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</si>
  <si>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</si>
  <si>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</si>
  <si>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</si>
  <si>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</si>
  <si>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</si>
  <si>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</si>
  <si>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</si>
  <si>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</si>
  <si>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</si>
  <si>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</si>
  <si>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</si>
  <si>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</si>
  <si>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</si>
  <si>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</si>
  <si>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</si>
  <si>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</si>
  <si>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</si>
  <si>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</si>
  <si>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</si>
  <si>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</si>
  <si>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</si>
  <si>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</si>
  <si>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</si>
  <si>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</si>
  <si>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</si>
  <si>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</si>
  <si>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</si>
  <si>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</si>
  <si>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</si>
  <si>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</si>
  <si>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</si>
  <si>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</si>
  <si>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</si>
  <si>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</si>
  <si>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</si>
  <si>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</si>
  <si>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</si>
  <si>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</si>
  <si>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</si>
  <si>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</si>
  <si>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</si>
  <si>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</si>
  <si>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</si>
  <si>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</si>
  <si>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</si>
  <si>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</si>
  <si>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</si>
  <si>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</si>
  <si>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</si>
  <si>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</si>
  <si>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</si>
  <si>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</si>
  <si>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</si>
  <si>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</si>
  <si>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</si>
  <si>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</si>
  <si>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</si>
  <si>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</si>
  <si>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</si>
  <si>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</si>
  <si>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</si>
  <si>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</si>
  <si>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</si>
  <si>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</si>
  <si>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</si>
  <si>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</si>
  <si>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</si>
  <si>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</si>
  <si>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</si>
  <si>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</si>
  <si>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</si>
  <si>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</si>
  <si>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</si>
  <si>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</si>
  <si>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</si>
  <si>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</si>
  <si>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</si>
  <si>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</si>
  <si>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</si>
  <si>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</si>
  <si>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</si>
  <si>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</si>
  <si>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</si>
  <si>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</si>
  <si>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</si>
  <si>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</si>
  <si>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</si>
  <si>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</si>
  <si>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</si>
  <si>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</si>
  <si>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</si>
  <si>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</si>
  <si>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</si>
  <si>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</si>
  <si>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</si>
  <si>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</si>
  <si>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</si>
  <si>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</si>
  <si>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</si>
  <si>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</si>
  <si>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</si>
  <si>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</si>
  <si>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</si>
  <si>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</si>
  <si>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</si>
  <si>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</si>
  <si>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</si>
  <si>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</si>
  <si>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</si>
  <si>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</si>
  <si>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</si>
  <si>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</si>
  <si>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</si>
  <si>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</si>
  <si>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</si>
  <si>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</si>
  <si>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</si>
  <si>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</si>
  <si>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</si>
  <si>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</si>
  <si>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</si>
  <si>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</si>
  <si>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</si>
  <si>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</si>
  <si>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</si>
  <si>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</si>
  <si>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</si>
  <si>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</si>
  <si>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</si>
  <si>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</si>
  <si>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</si>
  <si>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</si>
  <si>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</si>
  <si>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</si>
  <si>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</si>
  <si>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</si>
  <si>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</si>
  <si>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</si>
  <si>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</si>
  <si>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</si>
  <si>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</si>
  <si>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</si>
  <si>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</si>
  <si>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</si>
  <si>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</si>
  <si>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</si>
  <si>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</si>
  <si>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</si>
  <si>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</si>
  <si>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</si>
  <si>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</si>
  <si>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</si>
  <si>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</si>
  <si>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</si>
  <si>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</si>
  <si>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</si>
  <si>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</si>
  <si>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</si>
  <si>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</si>
  <si>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</si>
  <si>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</si>
  <si>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</si>
  <si>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</si>
  <si>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</si>
  <si>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</si>
  <si>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</si>
  <si>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</si>
  <si>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</si>
  <si>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</si>
  <si>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</si>
  <si>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</si>
  <si>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</si>
  <si>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</si>
  <si>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</si>
  <si>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</si>
  <si>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</si>
  <si>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</si>
  <si>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</si>
  <si>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</si>
  <si>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</si>
  <si>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</si>
  <si>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</si>
  <si>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</si>
  <si>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</si>
  <si>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</si>
  <si>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</si>
  <si>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</si>
  <si>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</si>
  <si>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</si>
  <si>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</si>
  <si>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</si>
  <si>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</si>
  <si>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</si>
  <si>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</si>
  <si>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</si>
  <si>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</si>
  <si>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</si>
  <si>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</si>
  <si>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</si>
  <si>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</si>
  <si>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</si>
  <si>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</si>
  <si>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</si>
  <si>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</si>
  <si>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</si>
  <si>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</si>
  <si>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</si>
  <si>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</si>
  <si>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</si>
  <si>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</si>
  <si>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</si>
  <si>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</si>
  <si>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</si>
  <si>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</si>
  <si>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</si>
  <si>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</si>
  <si>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</si>
  <si>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</si>
  <si>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</si>
  <si>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</si>
  <si>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</si>
  <si>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</si>
  <si>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</si>
  <si>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</si>
  <si>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</si>
  <si>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</si>
  <si>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</si>
  <si>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</si>
  <si>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</si>
  <si>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</si>
  <si>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</si>
  <si>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</si>
  <si>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</si>
  <si>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</si>
  <si>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</si>
  <si>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</si>
  <si>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</si>
  <si>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</si>
  <si>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</si>
  <si>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</si>
  <si>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</si>
  <si>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</si>
  <si>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</si>
  <si>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</si>
  <si>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</si>
  <si>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</si>
  <si>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</si>
  <si>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</si>
  <si>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</si>
  <si>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</si>
  <si>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</si>
  <si>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</si>
  <si>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</si>
  <si>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</si>
  <si>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</si>
  <si>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</si>
  <si>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</si>
  <si>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</si>
  <si>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</si>
  <si>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</si>
  <si>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</si>
  <si>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</si>
  <si>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</si>
  <si>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</si>
  <si>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</si>
  <si>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</si>
  <si>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</si>
  <si>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</si>
  <si>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</si>
  <si>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</si>
  <si>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</si>
  <si>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</si>
  <si>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</si>
  <si>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</si>
  <si>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</si>
  <si>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</si>
  <si>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</si>
  <si>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</si>
  <si>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</si>
  <si>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</si>
  <si>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</si>
  <si>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</si>
  <si>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</si>
  <si>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</si>
  <si>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</si>
  <si>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</si>
  <si>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</si>
  <si>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</si>
  <si>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</si>
  <si>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</si>
  <si>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</si>
  <si>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</si>
  <si>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</si>
  <si>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</si>
  <si>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</si>
  <si>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</si>
  <si>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</si>
  <si>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</si>
  <si>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</si>
  <si>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</si>
  <si>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</si>
  <si>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</si>
  <si>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</si>
  <si>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</si>
  <si>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</si>
  <si>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</si>
  <si>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</si>
  <si>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</si>
  <si>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</si>
  <si>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</si>
  <si>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</si>
  <si>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</si>
  <si>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</si>
  <si>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</si>
  <si>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</si>
  <si>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</si>
  <si>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</si>
  <si>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</si>
  <si>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</si>
  <si>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</si>
  <si>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</si>
  <si>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</si>
  <si>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</si>
  <si>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</si>
  <si>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</si>
  <si>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</si>
  <si>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</si>
  <si>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</si>
  <si>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</si>
  <si>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</si>
  <si>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</si>
  <si>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</si>
  <si>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</si>
  <si>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</si>
  <si>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</si>
  <si>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</si>
  <si>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</si>
  <si>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</si>
  <si>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</si>
  <si>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</si>
  <si>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</si>
  <si>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</si>
  <si>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</si>
  <si>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</si>
  <si>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</si>
  <si>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</si>
  <si>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</si>
  <si>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</si>
  <si>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</si>
  <si>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</si>
  <si>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</si>
  <si>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</si>
  <si>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</si>
  <si>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</si>
  <si>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</si>
  <si>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</si>
  <si>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</si>
  <si>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</si>
  <si>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</si>
  <si>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</si>
  <si>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</si>
  <si>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</si>
  <si>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</si>
  <si>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</si>
  <si>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</si>
  <si>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</si>
  <si>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</si>
  <si>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</si>
  <si>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</si>
  <si>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</si>
  <si>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</si>
  <si>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</si>
  <si>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</si>
  <si>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</si>
  <si>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</si>
  <si>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</si>
  <si>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</si>
  <si>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</si>
  <si>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</si>
  <si>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</si>
  <si>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</si>
  <si>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</si>
  <si>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</si>
  <si>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</si>
  <si>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</si>
  <si>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</si>
  <si>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</si>
  <si>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</si>
  <si>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</si>
  <si>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</si>
  <si>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</si>
  <si>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</si>
  <si>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</si>
  <si>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</si>
  <si>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</si>
  <si>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</si>
  <si>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</si>
  <si>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</si>
  <si>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</si>
  <si>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</si>
  <si>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</si>
  <si>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</si>
  <si>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</si>
  <si>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</si>
  <si>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</si>
  <si>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</si>
  <si>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</si>
  <si>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</si>
  <si>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</si>
  <si>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</si>
  <si>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</si>
  <si>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</si>
  <si>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</si>
  <si>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</si>
  <si>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</si>
  <si>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</si>
  <si>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</si>
  <si>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</si>
  <si>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</si>
  <si>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</si>
  <si>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</si>
  <si>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</si>
  <si>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</si>
  <si>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</si>
  <si>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</si>
  <si>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</si>
  <si>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</si>
  <si>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</si>
  <si>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</si>
  <si>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</si>
  <si>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</si>
  <si>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</si>
  <si>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</si>
  <si>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</si>
  <si>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</si>
  <si>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</si>
  <si>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</si>
  <si>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</si>
  <si>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</si>
  <si>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</si>
  <si>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</si>
  <si>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</si>
  <si>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</si>
  <si>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</si>
  <si>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</si>
  <si>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</si>
  <si>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</si>
  <si>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</si>
  <si>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</si>
  <si>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</si>
  <si>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</si>
  <si>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</si>
  <si>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</si>
  <si>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</si>
  <si>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</si>
  <si>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</si>
  <si>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</si>
  <si>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</si>
  <si>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</si>
  <si>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</si>
  <si>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</si>
  <si>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</si>
  <si>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</si>
  <si>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</si>
  <si>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</si>
  <si>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</si>
  <si>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</si>
  <si>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</si>
  <si>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</si>
  <si>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</si>
  <si>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</si>
  <si>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</si>
  <si>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</si>
  <si>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</si>
  <si>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</si>
  <si>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</si>
  <si>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</si>
  <si>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</si>
  <si>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</si>
  <si>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</si>
  <si>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</si>
  <si>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</si>
  <si>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</si>
  <si>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</si>
  <si>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</si>
  <si>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</si>
  <si>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</si>
  <si>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</si>
  <si>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</si>
  <si>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</si>
  <si>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</si>
  <si>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</si>
  <si>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</si>
  <si>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</si>
  <si>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</si>
  <si>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</si>
  <si>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</si>
  <si>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</si>
  <si>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</si>
  <si>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</si>
  <si>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</si>
  <si>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</si>
  <si>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</si>
  <si>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</si>
  <si>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</si>
  <si>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</si>
  <si>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</si>
  <si>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</si>
  <si>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</si>
  <si>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</si>
  <si>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</si>
  <si>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</si>
  <si>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</si>
  <si>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</si>
  <si>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</si>
  <si>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</si>
  <si>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</si>
  <si>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</si>
  <si>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</si>
  <si>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</si>
  <si>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</si>
  <si>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</si>
  <si>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</si>
  <si>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</si>
  <si>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</si>
  <si>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</si>
  <si>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</si>
  <si>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</si>
  <si>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</si>
  <si>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</si>
  <si>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</si>
  <si>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</si>
  <si>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</si>
  <si>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</si>
  <si>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</si>
  <si>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</si>
  <si>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</si>
  <si>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</si>
  <si>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</si>
  <si>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</si>
  <si>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</si>
  <si>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</si>
  <si>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</si>
  <si>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</si>
  <si>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</si>
  <si>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</si>
  <si>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</si>
  <si>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</si>
  <si>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</si>
  <si>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</si>
  <si>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</si>
  <si>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</si>
  <si>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</si>
  <si>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</si>
  <si>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</si>
  <si>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</si>
  <si>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</si>
  <si>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</si>
  <si>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</si>
  <si>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</si>
  <si>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</si>
  <si>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</si>
  <si>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</si>
  <si>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</si>
  <si>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</si>
  <si>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</si>
  <si>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</si>
  <si>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</si>
  <si>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</si>
  <si>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</si>
  <si>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</si>
  <si>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</si>
  <si>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</si>
  <si>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</si>
  <si>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</si>
  <si>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</si>
  <si>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</si>
  <si>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</si>
  <si>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</si>
  <si>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</si>
  <si>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</si>
  <si>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</si>
  <si>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</si>
  <si>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</si>
  <si>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</si>
  <si>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</si>
  <si>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</si>
  <si>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</si>
  <si>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</si>
  <si>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</si>
  <si>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</si>
  <si>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</si>
  <si>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</si>
  <si>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</si>
  <si>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</si>
  <si>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</si>
  <si>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</si>
  <si>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</si>
  <si>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</si>
  <si>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</si>
  <si>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</si>
  <si>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</si>
  <si>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</si>
  <si>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</si>
  <si>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</si>
  <si>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</si>
  <si>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</si>
  <si>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</si>
  <si>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</si>
  <si>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</si>
  <si>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</si>
  <si>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</si>
  <si>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</si>
  <si>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</si>
  <si>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</si>
  <si>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</si>
  <si>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</si>
  <si>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</si>
  <si>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</si>
  <si>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</si>
  <si>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</si>
  <si>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</si>
  <si>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</si>
  <si>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</si>
  <si>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</si>
  <si>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</si>
  <si>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</si>
  <si>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</si>
  <si>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</si>
  <si>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</si>
  <si>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</si>
  <si>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</si>
  <si>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</si>
  <si>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</si>
  <si>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</si>
  <si>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</si>
  <si>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</si>
  <si>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</si>
  <si>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</si>
  <si>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</si>
  <si>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</si>
  <si>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</si>
  <si>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</si>
  <si>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</si>
  <si>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</si>
  <si>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</si>
  <si>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</si>
  <si>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</si>
  <si>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</si>
  <si>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</si>
  <si>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</si>
  <si>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</si>
  <si>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</si>
  <si>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</si>
  <si>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</si>
  <si>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</si>
  <si>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</si>
  <si>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</si>
  <si>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</si>
  <si>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</si>
  <si>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</si>
  <si>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</si>
  <si>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</si>
  <si>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</si>
  <si>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</si>
  <si>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</si>
  <si>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</si>
  <si>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</si>
  <si>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</si>
  <si>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</si>
  <si>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</si>
  <si>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</si>
  <si>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</si>
  <si>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</si>
  <si>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</si>
  <si>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</si>
  <si>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</si>
  <si>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</si>
  <si>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</si>
  <si>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</si>
  <si>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</si>
  <si>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</si>
  <si>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</si>
  <si>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</si>
  <si>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</si>
  <si>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</si>
  <si>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</si>
  <si>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</si>
  <si>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</si>
  <si>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</si>
  <si>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</si>
  <si>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</si>
  <si>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</si>
  <si>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</si>
  <si>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</si>
  <si>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</si>
  <si>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</si>
  <si>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</si>
  <si>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</si>
  <si>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</si>
  <si>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</si>
  <si>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</si>
  <si>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</si>
  <si>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</si>
  <si>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</si>
  <si>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</si>
  <si>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</si>
  <si>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</si>
  <si>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</si>
  <si>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</si>
  <si>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</si>
  <si>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</si>
  <si>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</si>
  <si>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</si>
  <si>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</si>
  <si>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</si>
  <si>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</si>
  <si>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</si>
  <si>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</si>
  <si>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</si>
  <si>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</si>
  <si>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</si>
  <si>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</si>
  <si>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</si>
  <si>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</si>
  <si>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</si>
  <si>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</si>
  <si>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</si>
  <si>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</si>
  <si>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</si>
  <si>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</si>
  <si>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</si>
  <si>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</si>
  <si>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</si>
  <si>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</si>
  <si>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</si>
  <si>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</si>
  <si>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</si>
  <si>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</si>
  <si>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</si>
  <si>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</si>
  <si>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</si>
  <si>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</si>
  <si>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</si>
  <si>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</si>
  <si>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</si>
  <si>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</si>
  <si>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</si>
  <si>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</si>
  <si>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</si>
  <si>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</si>
  <si>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</si>
  <si>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</si>
  <si>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</si>
  <si>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</si>
  <si>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</si>
  <si>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</si>
  <si>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</si>
  <si>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</si>
  <si>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</si>
  <si>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</si>
  <si>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</si>
  <si>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</si>
  <si>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</si>
  <si>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</si>
  <si>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</si>
  <si>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</si>
  <si>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</si>
  <si>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</si>
  <si>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</si>
  <si>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</si>
  <si>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</si>
  <si>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</si>
  <si>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</si>
  <si>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</si>
  <si>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</si>
  <si>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</si>
  <si>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</si>
  <si>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</si>
  <si>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</si>
  <si>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</si>
  <si>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</si>
  <si>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</si>
  <si>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</si>
  <si>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</si>
  <si>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</si>
  <si>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</si>
  <si>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</si>
  <si>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</si>
  <si>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</si>
  <si>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</si>
  <si>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</si>
  <si>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</si>
  <si>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</si>
  <si>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</si>
  <si>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</si>
  <si>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</si>
  <si>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</si>
  <si>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</si>
  <si>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</si>
  <si>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</si>
  <si>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</si>
  <si>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</si>
  <si>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</si>
  <si>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</si>
  <si>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</si>
  <si>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</si>
  <si>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</si>
  <si>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</si>
  <si>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</si>
  <si>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</si>
  <si>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</si>
  <si>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</si>
  <si>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</si>
  <si>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</si>
  <si>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</si>
  <si>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</si>
  <si>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</si>
  <si>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</si>
  <si>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</si>
  <si>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</si>
  <si>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</si>
  <si>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</si>
  <si>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</si>
  <si>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</si>
  <si>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</si>
  <si>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</si>
  <si>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</si>
  <si>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</si>
  <si>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</si>
  <si>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</si>
  <si>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</si>
  <si>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</si>
  <si>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</si>
  <si>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</si>
  <si>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</si>
  <si>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</si>
  <si>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</si>
  <si>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</si>
  <si>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</si>
  <si>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</si>
  <si>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</si>
  <si>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</si>
  <si>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</si>
  <si>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</si>
  <si>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</si>
  <si>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</si>
  <si>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</si>
  <si>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</si>
  <si>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</si>
  <si>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</si>
  <si>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</si>
  <si>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</si>
  <si>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</si>
  <si>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</si>
  <si>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</si>
  <si>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</si>
  <si>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</si>
  <si>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</si>
  <si>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</si>
  <si>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</si>
  <si>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</si>
  <si>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</si>
  <si>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</si>
  <si>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</si>
  <si>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</si>
  <si>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</si>
  <si>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</si>
  <si>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</si>
  <si>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</si>
  <si>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</si>
  <si>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</si>
  <si>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</si>
  <si>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</si>
  <si>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</si>
  <si>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</si>
  <si>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</si>
  <si>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</si>
  <si>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</si>
  <si>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</si>
  <si>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</si>
  <si>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</si>
  <si>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</si>
  <si>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</si>
  <si>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</si>
  <si>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</si>
  <si>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</si>
  <si>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</si>
  <si>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</si>
  <si>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</si>
  <si>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</si>
  <si>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</si>
  <si>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</si>
  <si>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</si>
  <si>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</si>
  <si>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</si>
  <si>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</si>
  <si>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</si>
  <si>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</si>
  <si>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</si>
  <si>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</si>
  <si>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</si>
  <si>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</si>
  <si>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</si>
  <si>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</si>
  <si>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</si>
  <si>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</si>
  <si>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</si>
  <si>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</si>
  <si>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</si>
  <si>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</si>
  <si>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</si>
  <si>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</si>
  <si>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</si>
  <si>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</si>
  <si>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</si>
  <si>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</si>
  <si>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</si>
  <si>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</si>
  <si>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</si>
  <si>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</si>
  <si>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</si>
  <si>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</si>
  <si>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</si>
  <si>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</si>
  <si>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</si>
  <si>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</si>
  <si>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</si>
  <si>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</si>
  <si>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</si>
  <si>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</si>
  <si>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</si>
  <si>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</si>
  <si>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</si>
  <si>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</si>
  <si>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</si>
  <si>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</si>
  <si>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</si>
  <si>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</si>
  <si>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</si>
  <si>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</si>
  <si>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</si>
  <si>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</si>
  <si>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</si>
  <si>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</si>
  <si>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</si>
  <si>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</si>
  <si>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</si>
  <si>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</si>
  <si>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</si>
  <si>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</si>
  <si>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</si>
  <si>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</si>
  <si>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</si>
  <si>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</si>
  <si>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</si>
  <si>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</si>
  <si>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</si>
  <si>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</si>
  <si>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</si>
  <si>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</si>
  <si>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</si>
  <si>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</si>
  <si>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</si>
  <si>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</si>
  <si>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</si>
  <si>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</si>
  <si>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</si>
  <si>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</si>
  <si>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</si>
  <si>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</si>
  <si>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</si>
  <si>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</si>
  <si>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</si>
  <si>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</si>
  <si>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</si>
  <si>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</si>
  <si>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</si>
  <si>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</si>
  <si>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</si>
  <si>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</si>
  <si>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</si>
  <si>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</si>
  <si>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</si>
  <si>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</si>
  <si>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</si>
  <si>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</si>
  <si>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</si>
  <si>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</si>
  <si>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</si>
  <si>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</si>
  <si>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</si>
  <si>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</si>
  <si>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</si>
  <si>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</si>
  <si>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</si>
  <si>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</si>
  <si>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</si>
  <si>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</si>
  <si>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</si>
  <si>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</si>
  <si>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</si>
  <si>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</si>
  <si>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</si>
  <si>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</si>
  <si>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</si>
  <si>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</si>
  <si>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</si>
  <si>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</si>
  <si>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</si>
  <si>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</si>
  <si>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</si>
  <si>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</si>
  <si>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</si>
  <si>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</si>
  <si>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</si>
  <si>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</si>
  <si>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</si>
  <si>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</si>
  <si>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</si>
  <si>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</si>
  <si>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</si>
  <si>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</si>
  <si>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</si>
  <si>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</si>
  <si>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</si>
  <si>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</si>
  <si>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</si>
  <si>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</si>
  <si>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</si>
  <si>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</si>
  <si>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</si>
  <si>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</si>
  <si>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</si>
  <si>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</si>
  <si>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</si>
  <si>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</si>
  <si>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</si>
  <si>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</si>
  <si>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</si>
  <si>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</si>
  <si>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</si>
  <si>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</si>
  <si>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</si>
  <si>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</si>
  <si>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</si>
  <si>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</si>
  <si>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</si>
  <si>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</si>
  <si>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</si>
  <si>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</si>
  <si>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</si>
  <si>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</si>
  <si>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</si>
  <si>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</si>
  <si>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</si>
  <si>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</si>
  <si>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</si>
  <si>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</si>
  <si>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</si>
  <si>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</si>
  <si>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</si>
  <si>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</si>
  <si>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</si>
  <si>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</si>
  <si>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</si>
  <si>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</si>
  <si>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</si>
  <si>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</si>
  <si>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</si>
  <si>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</si>
  <si>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</si>
  <si>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</si>
  <si>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</si>
  <si>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</si>
  <si>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</si>
  <si>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</si>
  <si>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</si>
  <si>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</si>
  <si>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</si>
  <si>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</si>
  <si>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</si>
  <si>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</si>
  <si>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</si>
  <si>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</si>
  <si>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</si>
  <si>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</si>
  <si>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</si>
  <si>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</si>
  <si>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</si>
  <si>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</si>
  <si>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</si>
  <si>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</si>
  <si>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</si>
  <si>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</si>
  <si>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</si>
  <si>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</si>
  <si>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</si>
  <si>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</si>
  <si>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</si>
  <si>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</si>
  <si>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</si>
  <si>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</si>
  <si>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</si>
  <si>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</si>
  <si>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</si>
  <si>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</si>
  <si>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</si>
  <si>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</si>
  <si>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</si>
  <si>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</si>
  <si>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</si>
  <si>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</si>
  <si>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</si>
  <si>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</si>
  <si>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</si>
  <si>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</si>
  <si>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</si>
  <si>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</si>
  <si>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</si>
  <si>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</si>
  <si>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</si>
  <si>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</si>
  <si>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</si>
  <si>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</si>
  <si>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</si>
  <si>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</si>
  <si>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</si>
  <si>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</si>
  <si>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</si>
  <si>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</si>
  <si>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</si>
  <si>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</si>
  <si>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</si>
  <si>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</si>
  <si>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</si>
  <si>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</si>
  <si>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</si>
  <si>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</si>
  <si>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</si>
  <si>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</si>
  <si>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</si>
  <si>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</si>
  <si>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</si>
  <si>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</si>
  <si>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</si>
  <si>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</si>
  <si>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</si>
  <si>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</si>
  <si>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</si>
  <si>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</si>
  <si>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</si>
  <si>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</si>
  <si>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</si>
  <si>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</si>
  <si>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</si>
  <si>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</si>
  <si>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</si>
  <si>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</si>
  <si>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</si>
  <si>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</si>
  <si>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</si>
  <si>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</si>
  <si>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</si>
  <si>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</si>
  <si>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</si>
  <si>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</si>
  <si>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</si>
  <si>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</si>
  <si>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</si>
  <si>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</si>
  <si>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</si>
  <si>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</si>
  <si>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</si>
  <si>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</si>
  <si>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</si>
  <si>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</si>
  <si>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</si>
  <si>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</si>
  <si>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</si>
  <si>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</si>
  <si>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</si>
  <si>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</si>
  <si>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</si>
  <si>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</si>
  <si>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</si>
  <si>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</si>
  <si>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</si>
  <si>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</si>
  <si>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</si>
  <si>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</si>
  <si>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</si>
  <si>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</si>
  <si>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</si>
  <si>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</si>
  <si>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</si>
  <si>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</si>
  <si>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</si>
  <si>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</si>
  <si>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</si>
  <si>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</si>
  <si>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</si>
  <si>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</si>
  <si>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</si>
  <si>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</si>
  <si>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</si>
  <si>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</si>
  <si>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</si>
  <si>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</si>
  <si>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</si>
  <si>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</si>
  <si>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</si>
  <si>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</si>
  <si>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</si>
  <si>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</si>
  <si>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</si>
  <si>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</si>
  <si>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</si>
  <si>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</si>
  <si>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</si>
  <si>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</si>
  <si>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</si>
  <si>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</si>
  <si>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</si>
  <si>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</si>
  <si>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</si>
  <si>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</si>
  <si>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</si>
  <si>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</si>
  <si>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</si>
  <si>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</si>
  <si>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</si>
  <si>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</si>
  <si>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</si>
  <si>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</si>
  <si>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</si>
  <si>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</si>
  <si>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</si>
  <si>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</si>
  <si>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</si>
  <si>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</si>
  <si>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</si>
  <si>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</si>
  <si>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</si>
  <si>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</si>
  <si>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</si>
  <si>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</si>
  <si>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</si>
  <si>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</si>
  <si>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</si>
  <si>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</si>
  <si>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</si>
  <si>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</si>
  <si>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</si>
  <si>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</si>
  <si>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</si>
  <si>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</si>
  <si>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</si>
  <si>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</si>
  <si>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</si>
  <si>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</si>
  <si>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</si>
  <si>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</si>
  <si>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</si>
  <si>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</si>
  <si>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</si>
  <si>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</si>
  <si>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</si>
  <si>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</si>
  <si>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</si>
  <si>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</si>
  <si>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</si>
  <si>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</si>
  <si>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</si>
  <si>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</si>
  <si>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</si>
  <si>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</si>
  <si>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</si>
  <si>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</si>
  <si>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</si>
  <si>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</si>
  <si>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</si>
  <si>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</si>
  <si>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</si>
  <si>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</si>
  <si>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</si>
  <si>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</si>
  <si>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</si>
  <si>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</si>
  <si>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</si>
  <si>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</si>
  <si>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</si>
  <si>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</si>
  <si>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</si>
  <si>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</si>
  <si>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</si>
  <si>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</si>
  <si>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</si>
  <si>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</si>
  <si>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</si>
  <si>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</si>
  <si>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</si>
  <si>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</si>
  <si>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</si>
  <si>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</si>
  <si>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</si>
  <si>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</si>
  <si>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</si>
  <si>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</si>
  <si>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</si>
  <si>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</si>
  <si>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</si>
  <si>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</si>
  <si>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</si>
  <si>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</si>
  <si>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</si>
  <si>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</si>
  <si>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</si>
  <si>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</si>
  <si>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</si>
  <si>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</si>
  <si>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</si>
  <si>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</si>
  <si>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</si>
  <si>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</si>
  <si>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</si>
  <si>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</si>
  <si>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</si>
  <si>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</si>
  <si>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</si>
  <si>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</si>
  <si>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</si>
  <si>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</si>
  <si>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</si>
  <si>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</si>
  <si>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</si>
  <si>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</si>
  <si>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</si>
  <si>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</si>
  <si>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</si>
  <si>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</si>
  <si>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</si>
  <si>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</si>
  <si>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</si>
  <si>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</si>
  <si>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</si>
  <si>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</si>
  <si>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</si>
  <si>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</si>
  <si>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</si>
  <si>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</si>
  <si>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</si>
  <si>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</si>
  <si>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</si>
  <si>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</si>
  <si>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</si>
  <si>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</si>
  <si>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</si>
  <si>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</si>
  <si>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</si>
  <si>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</si>
  <si>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</si>
  <si>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</si>
  <si>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</si>
  <si>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</si>
  <si>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</si>
  <si>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</si>
  <si>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</si>
  <si>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</si>
  <si>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</si>
  <si>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</si>
  <si>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</si>
  <si>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</si>
  <si>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</si>
  <si>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</si>
  <si>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</si>
  <si>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</si>
  <si>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</si>
  <si>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</si>
  <si>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</si>
  <si>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</si>
  <si>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</si>
  <si>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</si>
  <si>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</si>
  <si>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</si>
  <si>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</si>
  <si>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</si>
  <si>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</si>
  <si>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</si>
  <si>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</si>
  <si>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</si>
  <si>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</si>
  <si>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</si>
  <si>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</si>
  <si>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</si>
  <si>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</si>
  <si>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</si>
  <si>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</si>
  <si>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</si>
  <si>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</si>
  <si>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</si>
  <si>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</si>
  <si>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</si>
  <si>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</si>
  <si>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</si>
  <si>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</si>
  <si>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</si>
  <si>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</si>
  <si>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</si>
  <si>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</si>
  <si>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</si>
  <si>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</si>
  <si>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</si>
  <si>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</si>
  <si>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</si>
  <si>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</si>
  <si>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</si>
  <si>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</si>
  <si>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</si>
  <si>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</si>
  <si>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</si>
  <si>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</si>
  <si>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</si>
  <si>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</si>
  <si>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</si>
  <si>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</si>
  <si>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</si>
  <si>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</si>
  <si>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</si>
  <si>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</si>
  <si>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</si>
  <si>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</si>
  <si>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</si>
  <si>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</si>
  <si>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</si>
  <si>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</si>
  <si>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</si>
  <si>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</si>
  <si>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</si>
  <si>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</si>
  <si>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</si>
  <si>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</si>
  <si>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</si>
  <si>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</si>
  <si>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</si>
  <si>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</si>
  <si>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</si>
  <si>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</si>
  <si>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</si>
  <si>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</si>
  <si>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</si>
  <si>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</si>
  <si>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</si>
  <si>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</si>
  <si>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</si>
  <si>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</si>
  <si>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</si>
  <si>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</si>
  <si>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</si>
  <si>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</si>
  <si>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</si>
  <si>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</si>
  <si>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</si>
  <si>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</si>
  <si>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</si>
  <si>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</si>
  <si>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</si>
  <si>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</si>
  <si>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</si>
  <si>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</si>
  <si>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</si>
  <si>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</si>
  <si>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</si>
  <si>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</si>
  <si>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</si>
  <si>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</si>
  <si>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</si>
  <si>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</si>
  <si>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</si>
  <si>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</si>
  <si>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</si>
  <si>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</si>
  <si>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</si>
  <si>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</si>
  <si>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</si>
  <si>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</si>
  <si>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</si>
  <si>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</si>
  <si>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</si>
  <si>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</si>
  <si>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</si>
  <si>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</si>
  <si>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</si>
  <si>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</si>
  <si>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</si>
  <si>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</si>
  <si>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</si>
  <si>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</si>
  <si>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</si>
  <si>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</si>
  <si>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</si>
  <si>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</si>
  <si>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</si>
  <si>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</si>
  <si>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</si>
  <si>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</si>
  <si>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</si>
  <si>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</si>
  <si>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</si>
  <si>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</si>
  <si>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</si>
  <si>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</si>
  <si>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</si>
  <si>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</si>
  <si>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</si>
  <si>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</si>
  <si>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</si>
  <si>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</si>
  <si>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</si>
  <si>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</si>
  <si>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</si>
  <si>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</si>
  <si>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</si>
  <si>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</si>
  <si>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</si>
  <si>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</si>
  <si>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</si>
  <si>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</si>
  <si>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</si>
  <si>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</si>
  <si>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</si>
  <si>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</si>
  <si>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</si>
  <si>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</si>
  <si>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</si>
  <si>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</si>
  <si>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</si>
  <si>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</si>
  <si>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</si>
  <si>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</si>
  <si>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</si>
  <si>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</si>
  <si>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</si>
  <si>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</si>
  <si>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</si>
  <si>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</si>
  <si>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</si>
  <si>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</si>
  <si>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</si>
  <si>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</si>
  <si>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</si>
  <si>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</si>
  <si>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</si>
  <si>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</si>
  <si>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</si>
  <si>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</si>
  <si>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</si>
  <si>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</si>
  <si>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</si>
  <si>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</si>
  <si>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</si>
  <si>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</si>
  <si>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</si>
  <si>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</si>
  <si>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</si>
  <si>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</si>
  <si>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</si>
  <si>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</si>
  <si>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</si>
  <si>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</si>
  <si>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</si>
  <si>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</si>
  <si>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</si>
  <si>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</si>
  <si>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</si>
  <si>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</si>
  <si>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</si>
  <si>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</si>
  <si>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</si>
  <si>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</si>
  <si>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</si>
  <si>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</si>
  <si>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</si>
  <si>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</si>
  <si>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</si>
  <si>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</si>
  <si>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</si>
  <si>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</si>
  <si>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</si>
  <si>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</si>
  <si>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</si>
  <si>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</si>
  <si>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</si>
  <si>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</si>
  <si>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</si>
  <si>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</si>
  <si>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</si>
  <si>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</si>
  <si>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</si>
  <si>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</si>
  <si>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</si>
  <si>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</si>
  <si>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</si>
  <si>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</si>
  <si>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</si>
  <si>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</si>
  <si>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</si>
  <si>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</si>
  <si>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</si>
  <si>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</si>
  <si>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</si>
  <si>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</si>
  <si>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</si>
  <si>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</si>
  <si>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</si>
  <si>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</si>
  <si>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</si>
  <si>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</si>
  <si>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</si>
  <si>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</si>
  <si>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</si>
  <si>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</si>
  <si>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</si>
  <si>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</si>
  <si>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</si>
  <si>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</si>
  <si>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</si>
  <si>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</si>
  <si>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</si>
  <si>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</si>
  <si>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</si>
  <si>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</si>
  <si>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</si>
  <si>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</si>
  <si>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</si>
  <si>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</si>
  <si>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</si>
  <si>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</si>
  <si>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</si>
  <si>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</si>
  <si>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</si>
  <si>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</si>
  <si>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</si>
  <si>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</si>
  <si>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</si>
  <si>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</si>
  <si>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</si>
  <si>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</si>
  <si>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</si>
  <si>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</si>
  <si>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</si>
  <si>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</si>
  <si>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</si>
  <si>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</si>
  <si>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</si>
  <si>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</si>
  <si>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</si>
  <si>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</si>
  <si>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</si>
  <si>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</si>
  <si>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</si>
  <si>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</si>
  <si>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</si>
  <si>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</si>
  <si>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</si>
  <si>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</si>
  <si>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</si>
  <si>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</si>
  <si>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</si>
  <si>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</si>
  <si>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</si>
  <si>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</si>
  <si>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</si>
  <si>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</si>
  <si>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</si>
  <si>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</si>
  <si>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</si>
  <si>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</si>
  <si>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</si>
  <si>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</si>
  <si>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</si>
  <si>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</si>
  <si>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</si>
  <si>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</si>
  <si>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</si>
  <si>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</si>
  <si>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</si>
  <si>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</si>
  <si>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</si>
  <si>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</si>
  <si>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</si>
  <si>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</si>
  <si>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</si>
  <si>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</si>
  <si>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</si>
  <si>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</si>
  <si>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</si>
  <si>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</si>
  <si>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</si>
  <si>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</si>
  <si>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</si>
  <si>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</si>
  <si>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</si>
  <si>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</si>
  <si>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</si>
  <si>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</si>
  <si>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</si>
  <si>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</si>
  <si>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</si>
  <si>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</si>
  <si>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</si>
  <si>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</si>
  <si>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</si>
  <si>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</si>
  <si>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</si>
  <si>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</si>
  <si>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</si>
  <si>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</si>
  <si>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</si>
  <si>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</si>
  <si>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</si>
  <si>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</si>
  <si>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</si>
  <si>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</si>
  <si>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</si>
  <si>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</si>
  <si>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</si>
  <si>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</si>
  <si>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</si>
  <si>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</si>
  <si>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</si>
  <si>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</si>
  <si>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</si>
  <si>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</si>
  <si>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</si>
  <si>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</si>
  <si>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</si>
  <si>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</si>
  <si>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</si>
  <si>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</si>
  <si>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</si>
  <si>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</si>
  <si>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</si>
  <si>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</si>
  <si>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</si>
  <si>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</si>
  <si>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</si>
  <si>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</si>
  <si>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</si>
  <si>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</si>
  <si>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</si>
  <si>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</si>
  <si>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</si>
  <si>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</si>
  <si>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</si>
  <si>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</si>
  <si>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</si>
  <si>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</si>
  <si>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</si>
  <si>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</si>
  <si>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</si>
  <si>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</si>
  <si>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</si>
  <si>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</si>
  <si>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</si>
  <si>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</si>
  <si>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</si>
  <si>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</si>
  <si>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</si>
  <si>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</si>
  <si>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</si>
  <si>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</si>
  <si>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</si>
  <si>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</si>
  <si>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</si>
  <si>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</si>
  <si>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</si>
  <si>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</si>
  <si>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</si>
  <si>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</si>
  <si>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</si>
  <si>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</si>
  <si>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</si>
  <si>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</si>
  <si>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</si>
  <si>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</si>
  <si>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</si>
  <si>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</si>
  <si>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</si>
  <si>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</si>
  <si>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</si>
  <si>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</si>
  <si>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</si>
  <si>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</si>
  <si>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</si>
  <si>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</si>
  <si>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</si>
  <si>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</si>
  <si>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</si>
  <si>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</si>
  <si>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</si>
  <si>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</si>
  <si>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</si>
  <si>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</si>
  <si>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</si>
  <si>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</si>
  <si>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</si>
  <si>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</si>
  <si>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</si>
  <si>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</si>
  <si>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</si>
  <si>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</si>
  <si>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</si>
  <si>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</si>
  <si>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</si>
  <si>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</si>
  <si>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</si>
  <si>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</si>
  <si>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</si>
  <si>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</si>
  <si>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</si>
  <si>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</si>
  <si>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</si>
  <si>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</si>
  <si>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</si>
  <si>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</si>
  <si>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</si>
  <si>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</si>
  <si>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</si>
  <si>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</si>
  <si>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</si>
  <si>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</si>
  <si>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</si>
  <si>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</si>
  <si>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</si>
  <si>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</si>
  <si>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</si>
  <si>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</si>
  <si>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</si>
  <si>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</si>
  <si>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</si>
  <si>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</si>
  <si>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</si>
  <si>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</si>
  <si>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</si>
  <si>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</si>
  <si>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</si>
  <si>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</si>
  <si>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</si>
  <si>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</si>
  <si>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</si>
  <si>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</si>
  <si>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</si>
  <si>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</si>
  <si>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</si>
  <si>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</si>
  <si>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</si>
  <si>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</si>
  <si>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</si>
  <si>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</si>
  <si>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</si>
  <si>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</si>
  <si>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</si>
  <si>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</si>
  <si>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</si>
  <si>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</si>
  <si>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</si>
  <si>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</si>
  <si>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</si>
  <si>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</si>
  <si>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</si>
  <si>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</si>
  <si>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</si>
  <si>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</si>
  <si>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</si>
  <si>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</si>
  <si>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</si>
  <si>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</si>
  <si>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</si>
  <si>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</si>
  <si>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</si>
  <si>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</si>
  <si>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</si>
  <si>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</si>
  <si>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</si>
  <si>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</si>
  <si>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</si>
  <si>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</si>
  <si>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</si>
  <si>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</si>
  <si>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</si>
  <si>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</si>
  <si>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</si>
  <si>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</si>
  <si>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</si>
  <si>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</si>
  <si>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</si>
  <si>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</si>
  <si>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</si>
  <si>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</si>
  <si>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</si>
  <si>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</si>
  <si>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</si>
  <si>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</si>
  <si>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</si>
  <si>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</si>
  <si>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</si>
  <si>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</si>
  <si>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</si>
  <si>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</si>
  <si>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</si>
  <si>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</si>
  <si>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</si>
  <si>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</si>
  <si>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</si>
  <si>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</si>
  <si>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</si>
  <si>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</si>
  <si>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</si>
  <si>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</si>
  <si>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</si>
  <si>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</si>
  <si>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</si>
  <si>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</si>
  <si>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</si>
  <si>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</si>
  <si>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</si>
  <si>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</si>
  <si>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</si>
  <si>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</si>
  <si>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</si>
  <si>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</si>
  <si>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</si>
  <si>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</si>
  <si>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</si>
  <si>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</si>
  <si>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</si>
  <si>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</si>
  <si>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</si>
  <si>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</si>
  <si>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</si>
  <si>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</si>
  <si>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</si>
  <si>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</si>
  <si>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</si>
  <si>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</si>
  <si>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</si>
  <si>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</si>
  <si>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</si>
  <si>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</si>
  <si>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</si>
  <si>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</si>
  <si>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</si>
  <si>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</si>
  <si>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</si>
  <si>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</si>
  <si>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</si>
  <si>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</si>
  <si>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</si>
  <si>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</si>
  <si>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</si>
  <si>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</si>
  <si>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</si>
  <si>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</si>
  <si>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</si>
  <si>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</si>
  <si>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</si>
  <si>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</si>
  <si>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</si>
  <si>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</si>
  <si>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</si>
  <si>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</si>
  <si>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</si>
  <si>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</si>
  <si>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</si>
  <si>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</si>
  <si>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</si>
  <si>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</si>
  <si>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</si>
  <si>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</si>
  <si>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</si>
  <si>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</si>
  <si>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</si>
  <si>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</si>
  <si>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</si>
  <si>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</si>
  <si>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</si>
  <si>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</si>
  <si>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</si>
  <si>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</si>
  <si>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</si>
  <si>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</si>
  <si>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</si>
  <si>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</si>
  <si>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</si>
  <si>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</si>
  <si>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</si>
  <si>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</si>
  <si>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</si>
  <si>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</si>
  <si>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</si>
  <si>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</si>
  <si>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</si>
  <si>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</si>
  <si>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</si>
  <si>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</si>
  <si>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</si>
  <si>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</si>
  <si>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</si>
  <si>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</si>
  <si>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</si>
  <si>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</si>
  <si>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</si>
  <si>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</si>
  <si>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</si>
  <si>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</si>
  <si>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</si>
  <si>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</si>
  <si>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</si>
  <si>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</si>
  <si>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</si>
  <si>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</si>
  <si>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</si>
  <si>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</si>
  <si>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</si>
  <si>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</si>
  <si>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</si>
  <si>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</si>
  <si>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</si>
  <si>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</si>
  <si>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</si>
  <si>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</si>
  <si>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</si>
  <si>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</si>
  <si>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</si>
  <si>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</si>
  <si>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</si>
  <si>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</si>
  <si>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</si>
  <si>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</si>
  <si>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</si>
  <si>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</si>
  <si>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</si>
  <si>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</si>
  <si>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</si>
  <si>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</si>
  <si>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</si>
  <si>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</si>
  <si>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</si>
  <si>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</si>
  <si>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</si>
  <si>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</si>
  <si>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</si>
  <si>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</si>
  <si>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</si>
  <si>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</si>
  <si>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</si>
  <si>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</si>
  <si>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</si>
  <si>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</si>
  <si>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</si>
  <si>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</si>
  <si>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</si>
  <si>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</si>
  <si>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</si>
  <si>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</si>
  <si>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</si>
  <si>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</si>
  <si>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</si>
  <si>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</si>
  <si>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</si>
  <si>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</si>
  <si>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</si>
  <si>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</si>
  <si>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</si>
  <si>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</si>
  <si>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</si>
  <si>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</si>
  <si>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</si>
  <si>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</si>
  <si>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</si>
  <si>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</si>
  <si>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</si>
  <si>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</si>
  <si>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</si>
  <si>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</si>
  <si>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</si>
  <si>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</si>
  <si>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</si>
  <si>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</si>
  <si>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</si>
  <si>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</si>
  <si>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</si>
  <si>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</si>
  <si>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</si>
  <si>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</si>
  <si>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</si>
  <si>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</si>
  <si>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</si>
  <si>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</si>
  <si>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</si>
  <si>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</si>
  <si>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</si>
  <si>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</si>
  <si>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</si>
  <si>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</si>
  <si>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</si>
  <si>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</si>
  <si>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</si>
  <si>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</si>
  <si>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</si>
  <si>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</si>
  <si>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</si>
  <si>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</si>
  <si>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</si>
  <si>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</si>
  <si>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</si>
  <si>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</si>
  <si>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</si>
  <si>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</si>
  <si>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</si>
  <si>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</si>
  <si>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</si>
  <si>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</si>
  <si>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</si>
  <si>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</si>
  <si>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</si>
  <si>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</si>
  <si>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</si>
  <si>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</si>
  <si>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</si>
  <si>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</si>
  <si>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</si>
  <si>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</si>
  <si>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</si>
  <si>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</si>
  <si>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</si>
  <si>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</si>
  <si>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</si>
  <si>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</si>
  <si>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</si>
  <si>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</si>
  <si>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</si>
  <si>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</si>
  <si>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</si>
  <si>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</si>
  <si>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</si>
  <si>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</si>
  <si>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</si>
  <si>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</si>
  <si>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</si>
  <si>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</si>
  <si>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</si>
  <si>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</si>
  <si>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</si>
  <si>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</si>
  <si>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</si>
  <si>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</si>
  <si>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</si>
  <si>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</si>
  <si>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</si>
  <si>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</si>
  <si>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</si>
  <si>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</si>
  <si>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</si>
  <si>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</si>
  <si>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</si>
  <si>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</si>
  <si>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</si>
  <si>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</si>
  <si>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</si>
  <si>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</si>
  <si>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</si>
  <si>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</si>
  <si>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</si>
  <si>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</si>
  <si>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</si>
  <si>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</si>
  <si>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</si>
  <si>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</si>
  <si>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</si>
  <si>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</si>
  <si>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</si>
  <si>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</si>
  <si>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</si>
  <si>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</si>
  <si>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</si>
  <si>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</si>
  <si>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</si>
  <si>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</si>
  <si>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</si>
  <si>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</si>
  <si>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</si>
  <si>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</si>
  <si>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</si>
  <si>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</si>
  <si>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</si>
  <si>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</si>
  <si>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</si>
  <si>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</si>
  <si>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</si>
  <si>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</si>
  <si>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</si>
  <si>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</si>
  <si>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</si>
  <si>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</si>
  <si>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</si>
  <si>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</si>
  <si>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</si>
  <si>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</si>
  <si>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</si>
  <si>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</si>
  <si>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</si>
  <si>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</si>
  <si>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</si>
  <si>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</si>
  <si>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</si>
  <si>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</si>
  <si>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</si>
  <si>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</si>
  <si>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</si>
  <si>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</si>
  <si>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</si>
  <si>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</si>
  <si>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</si>
  <si>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</si>
  <si>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</si>
  <si>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</si>
  <si>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</si>
  <si>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</si>
  <si>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</si>
  <si>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</si>
  <si>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</si>
  <si>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</si>
  <si>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</si>
  <si>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</si>
  <si>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</si>
  <si>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</si>
  <si>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</si>
  <si>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</si>
  <si>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</si>
  <si>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</si>
  <si>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</si>
  <si>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</si>
  <si>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</si>
  <si>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</si>
  <si>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</si>
  <si>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</si>
  <si>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</si>
  <si>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</si>
  <si>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</si>
  <si>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</si>
  <si>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</si>
  <si>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</si>
  <si>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</si>
  <si>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</si>
  <si>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</si>
  <si>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</si>
  <si>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</si>
  <si>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</si>
  <si>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</si>
  <si>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</si>
  <si>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</si>
  <si>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</si>
  <si>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</si>
  <si>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</si>
  <si>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</si>
  <si>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</si>
  <si>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</si>
  <si>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</si>
  <si>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</si>
  <si>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</si>
  <si>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</si>
  <si>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</si>
  <si>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</si>
  <si>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</si>
  <si>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</si>
  <si>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</si>
  <si>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</si>
  <si>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</si>
  <si>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</si>
  <si>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</si>
  <si>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</si>
  <si>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</si>
  <si>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</si>
  <si>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</si>
  <si>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</si>
  <si>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</si>
  <si>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</si>
  <si>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</si>
  <si>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</si>
  <si>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</si>
  <si>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</si>
  <si>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</si>
  <si>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</si>
  <si>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</si>
  <si>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</si>
  <si>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</si>
  <si>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</si>
  <si>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</si>
  <si>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</si>
  <si>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</si>
  <si>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</si>
  <si>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</si>
  <si>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</si>
  <si>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</si>
  <si>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</si>
  <si>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</si>
  <si>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</si>
  <si>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</si>
  <si>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</si>
  <si>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</si>
  <si>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</si>
  <si>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</si>
  <si>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</si>
  <si>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</si>
  <si>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</si>
  <si>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</si>
  <si>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</si>
  <si>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</si>
  <si>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</si>
  <si>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</si>
  <si>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</si>
  <si>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</si>
  <si>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</si>
  <si>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</si>
  <si>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</si>
  <si>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</si>
  <si>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</si>
  <si>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</si>
  <si>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</si>
  <si>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</si>
  <si>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</si>
  <si>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</si>
  <si>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</si>
  <si>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</si>
  <si>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</si>
  <si>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</si>
  <si>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</si>
  <si>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</si>
  <si>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</si>
  <si>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</si>
  <si>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</si>
  <si>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</si>
  <si>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</si>
  <si>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</si>
  <si>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</si>
  <si>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</si>
  <si>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</si>
  <si>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</si>
  <si>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</si>
  <si>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</si>
  <si>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</si>
  <si>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</si>
  <si>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</si>
  <si>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</si>
  <si>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</si>
  <si>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</si>
  <si>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</si>
  <si>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</si>
  <si>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</si>
  <si>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</si>
  <si>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</si>
  <si>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</si>
  <si>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</si>
  <si>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</si>
  <si>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</si>
  <si>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</si>
  <si>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</si>
  <si>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</si>
  <si>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</si>
  <si>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</si>
  <si>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</si>
  <si>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</si>
  <si>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</si>
  <si>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</si>
  <si>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</si>
  <si>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</si>
  <si>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</si>
  <si>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</si>
  <si>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</si>
  <si>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</si>
  <si>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</si>
  <si>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</si>
  <si>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</si>
  <si>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</si>
  <si>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</si>
  <si>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</si>
  <si>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</si>
  <si>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</si>
  <si>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</si>
  <si>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</si>
  <si>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</si>
  <si>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</si>
  <si>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</si>
  <si>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</si>
  <si>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</si>
  <si>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</si>
  <si>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</si>
  <si>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</si>
  <si>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</si>
  <si>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</si>
  <si>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</si>
  <si>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</si>
  <si>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</si>
  <si>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</si>
  <si>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</si>
  <si>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</si>
  <si>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</si>
  <si>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</si>
  <si>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</si>
  <si>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</si>
  <si>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</si>
  <si>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</si>
  <si>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</si>
  <si>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</si>
  <si>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</si>
  <si>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</si>
  <si>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</si>
  <si>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</si>
  <si>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</si>
  <si>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</si>
  <si>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</si>
  <si>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</si>
  <si>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</si>
  <si>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</si>
  <si>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</si>
  <si>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</si>
  <si>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</si>
  <si>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</si>
  <si>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</si>
  <si>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</si>
  <si>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</si>
  <si>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</si>
  <si>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</si>
  <si>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</si>
  <si>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</si>
  <si>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</si>
  <si>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</si>
  <si>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</si>
  <si>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</si>
  <si>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</si>
  <si>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</si>
  <si>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</si>
  <si>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</si>
  <si>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</si>
  <si>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</si>
  <si>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</si>
  <si>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</si>
  <si>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</si>
  <si>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</si>
  <si>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</si>
  <si>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</si>
  <si>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</si>
  <si>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</si>
  <si>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</si>
  <si>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</si>
  <si>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</si>
  <si>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</si>
  <si>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</si>
  <si>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</si>
  <si>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</si>
  <si>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</si>
  <si>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</si>
  <si>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</si>
  <si>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</si>
  <si>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</si>
  <si>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</si>
  <si>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</si>
  <si>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</si>
  <si>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</si>
  <si>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</si>
  <si>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</si>
  <si>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</si>
  <si>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</si>
  <si>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</si>
  <si>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</si>
  <si>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</si>
  <si>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</si>
  <si>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</si>
  <si>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</si>
  <si>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</si>
  <si>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</si>
  <si>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</si>
  <si>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</si>
  <si>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</si>
  <si>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</si>
  <si>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</si>
  <si>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</si>
  <si>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</si>
  <si>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</si>
  <si>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</si>
  <si>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</si>
  <si>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</si>
  <si>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</si>
  <si>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</si>
  <si>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</si>
  <si>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</si>
  <si>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</si>
  <si>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</si>
  <si>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</si>
  <si>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</si>
  <si>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</si>
  <si>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</si>
  <si>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</si>
  <si>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</si>
  <si>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</si>
  <si>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</si>
  <si>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</si>
  <si>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</si>
  <si>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</si>
  <si>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</si>
  <si>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</si>
  <si>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</si>
  <si>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</si>
  <si>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</si>
  <si>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</si>
  <si>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</si>
  <si>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</si>
  <si>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</si>
  <si>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</si>
  <si>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</si>
  <si>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</si>
  <si>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</si>
  <si>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</si>
  <si>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</si>
  <si>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</si>
  <si>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</si>
  <si>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</si>
  <si>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</si>
  <si>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</si>
  <si>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</si>
  <si>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</si>
  <si>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</si>
  <si>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</si>
  <si>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</si>
  <si>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</si>
  <si>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</si>
  <si>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</si>
  <si>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</si>
  <si>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</si>
  <si>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</si>
  <si>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</si>
  <si>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</si>
  <si>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</si>
  <si>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</si>
  <si>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</si>
  <si>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</si>
  <si>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</si>
  <si>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</si>
  <si>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</si>
  <si>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</si>
  <si>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</si>
  <si>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</si>
  <si>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</si>
  <si>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</si>
  <si>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</si>
  <si>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</si>
  <si>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</si>
  <si>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</si>
  <si>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</si>
  <si>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</si>
  <si>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</si>
  <si>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</si>
  <si>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</si>
  <si>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</si>
  <si>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</si>
  <si>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</si>
  <si>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</si>
  <si>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</si>
  <si>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</si>
  <si>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</si>
  <si>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</si>
  <si>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</si>
  <si>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</si>
  <si>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</si>
  <si>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</si>
  <si>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</si>
  <si>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</si>
  <si>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</si>
  <si>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</si>
  <si>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</si>
  <si>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</si>
  <si>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</si>
  <si>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</si>
  <si>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</si>
  <si>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</si>
  <si>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</si>
  <si>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</si>
  <si>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</si>
  <si>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</si>
  <si>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</si>
  <si>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</si>
  <si>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</si>
  <si>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</si>
  <si>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</si>
  <si>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</si>
  <si>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</si>
  <si>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</si>
  <si>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</si>
  <si>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</si>
  <si>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</si>
  <si>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</si>
  <si>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</si>
  <si>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</si>
  <si>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</si>
  <si>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</si>
  <si>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</si>
  <si>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</si>
  <si>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</si>
  <si>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</si>
  <si>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</si>
  <si>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</si>
  <si>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</si>
  <si>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</si>
  <si>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</si>
  <si>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</si>
  <si>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</si>
  <si>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</si>
  <si>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</si>
  <si>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</si>
  <si>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</si>
  <si>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</si>
  <si>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</si>
  <si>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</si>
  <si>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</si>
  <si>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</si>
  <si>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</si>
  <si>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</si>
  <si>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</si>
  <si>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</si>
  <si>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</si>
  <si>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</si>
  <si>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</si>
  <si>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</si>
  <si>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</si>
  <si>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</si>
  <si>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</si>
  <si>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</si>
  <si>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</si>
  <si>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</si>
  <si>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</si>
  <si>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</si>
  <si>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</si>
  <si>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</si>
  <si>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</si>
  <si>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</si>
  <si>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</si>
  <si>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</si>
  <si>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</si>
  <si>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</si>
  <si>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</si>
  <si>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</si>
  <si>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</si>
  <si>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</si>
  <si>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</si>
  <si>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</si>
  <si>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</si>
  <si>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</si>
  <si>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</si>
  <si>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</si>
  <si>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</si>
  <si>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</si>
  <si>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</si>
  <si>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</si>
  <si>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</si>
  <si>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</si>
  <si>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</si>
  <si>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</si>
  <si>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</si>
  <si>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</si>
  <si>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</si>
  <si>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</si>
  <si>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</si>
  <si>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</si>
  <si>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</si>
  <si>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</si>
  <si>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</si>
  <si>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</si>
  <si>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</si>
  <si>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</si>
  <si>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</si>
  <si>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</si>
  <si>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</si>
  <si>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</si>
  <si>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</si>
  <si>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</si>
  <si>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</si>
  <si>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</si>
  <si>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</si>
  <si>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</si>
  <si>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</si>
  <si>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</si>
  <si>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</si>
  <si>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</si>
  <si>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</si>
  <si>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</si>
  <si>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</si>
  <si>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</si>
  <si>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</si>
  <si>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</si>
  <si>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</si>
  <si>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</si>
  <si>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</si>
  <si>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</si>
  <si>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</si>
  <si>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</si>
  <si>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</si>
  <si>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</si>
  <si>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</si>
  <si>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</si>
  <si>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</si>
  <si>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</si>
  <si>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</si>
  <si>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</si>
  <si>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</si>
  <si>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</si>
  <si>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</si>
  <si>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</si>
  <si>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</si>
  <si>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</si>
  <si>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</si>
  <si>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</si>
  <si>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</si>
  <si>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</si>
  <si>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</si>
  <si>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</si>
  <si>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</si>
  <si>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</si>
  <si>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</si>
  <si>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</si>
  <si>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</si>
  <si>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</si>
  <si>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</si>
  <si>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</si>
  <si>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</si>
  <si>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</si>
  <si>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</si>
  <si>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</si>
  <si>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</si>
  <si>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</si>
  <si>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</si>
  <si>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</si>
  <si>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</si>
  <si>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</si>
  <si>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</si>
  <si>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</si>
  <si>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</si>
  <si>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</si>
  <si>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</si>
  <si>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</si>
  <si>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</si>
  <si>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</si>
  <si>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</si>
  <si>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</si>
  <si>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</si>
  <si>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</si>
  <si>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</si>
  <si>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</si>
  <si>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</si>
  <si>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</si>
  <si>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</si>
  <si>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</si>
  <si>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</si>
  <si>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</si>
  <si>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</si>
  <si>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</si>
  <si>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</si>
  <si>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</si>
  <si>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</si>
  <si>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</si>
  <si>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</si>
  <si>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</si>
  <si>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</si>
  <si>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</si>
  <si>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</si>
  <si>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</si>
  <si>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</si>
  <si>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</si>
  <si>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</si>
  <si>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</si>
  <si>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</si>
  <si>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</si>
  <si>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</si>
  <si>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</si>
  <si>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</si>
  <si>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</si>
  <si>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</si>
  <si>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</si>
  <si>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</si>
  <si>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</si>
  <si>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</si>
  <si>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</si>
  <si>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</si>
  <si>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</si>
  <si>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</si>
  <si>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</si>
  <si>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</si>
  <si>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</si>
  <si>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</si>
  <si>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</si>
  <si>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</si>
  <si>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</si>
  <si>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</si>
  <si>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</si>
  <si>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</si>
  <si>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</si>
  <si>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</si>
  <si>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</si>
  <si>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</si>
  <si>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</si>
  <si>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</si>
  <si>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</si>
  <si>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</si>
  <si>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</si>
  <si>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</si>
  <si>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</si>
  <si>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</si>
  <si>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</si>
  <si>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</si>
  <si>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</si>
  <si>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</si>
  <si>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</si>
  <si>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</si>
  <si>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</si>
  <si>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</si>
  <si>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</si>
  <si>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</si>
  <si>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</si>
  <si>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</si>
  <si>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</si>
  <si>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</si>
  <si>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</si>
  <si>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</si>
  <si>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</si>
  <si>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</si>
  <si>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</si>
  <si>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</si>
  <si>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</si>
  <si>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</si>
  <si>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</si>
  <si>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</si>
  <si>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</si>
  <si>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</si>
  <si>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</si>
  <si>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</si>
  <si>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</si>
  <si>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</si>
  <si>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</si>
  <si>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</si>
  <si>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</si>
  <si>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</si>
  <si>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</si>
  <si>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</si>
  <si>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</si>
  <si>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</si>
  <si>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</si>
  <si>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</si>
  <si>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</si>
  <si>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</si>
  <si>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</si>
  <si>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</si>
  <si>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</si>
  <si>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</si>
  <si>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</si>
  <si>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</si>
  <si>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</si>
  <si>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</si>
  <si>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</si>
  <si>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</si>
  <si>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</si>
  <si>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</si>
  <si>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</si>
  <si>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</si>
  <si>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</si>
  <si>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</si>
  <si>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</si>
  <si>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</si>
  <si>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</si>
  <si>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</si>
  <si>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</si>
  <si>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</si>
  <si>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</si>
  <si>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</si>
  <si>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</si>
  <si>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</si>
  <si>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</si>
  <si>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</si>
  <si>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</si>
  <si>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</si>
  <si>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</si>
  <si>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</si>
  <si>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</si>
  <si>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</si>
  <si>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</si>
  <si>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</si>
  <si>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</si>
  <si>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</si>
  <si>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</si>
  <si>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</si>
  <si>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</si>
  <si>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</si>
  <si>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</si>
  <si>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</si>
  <si>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</si>
  <si>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</si>
  <si>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</si>
  <si>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</si>
  <si>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</si>
  <si>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</si>
  <si>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</si>
  <si>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</si>
  <si>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</si>
  <si>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</si>
  <si>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</si>
  <si>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</si>
  <si>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</si>
  <si>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</si>
  <si>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</si>
  <si>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</si>
  <si>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</si>
  <si>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</si>
  <si>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</si>
  <si>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</si>
  <si>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</si>
  <si>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</si>
  <si>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</si>
  <si>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</si>
  <si>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</si>
  <si>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</si>
  <si>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</si>
  <si>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</si>
  <si>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</si>
  <si>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</si>
  <si>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</si>
  <si>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</si>
  <si>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</si>
  <si>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</si>
  <si>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</si>
  <si>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</si>
  <si>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</si>
  <si>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</si>
  <si>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</si>
  <si>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</si>
  <si>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</si>
  <si>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</si>
  <si>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</si>
  <si>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</si>
  <si>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</si>
  <si>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</si>
  <si>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</si>
  <si>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</si>
  <si>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</si>
  <si>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</si>
  <si>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</si>
  <si>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</si>
  <si>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</si>
  <si>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</si>
  <si>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</si>
  <si>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</si>
  <si>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</si>
  <si>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</si>
  <si>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</si>
  <si>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</si>
  <si>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</si>
  <si>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</si>
  <si>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</si>
  <si>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</si>
  <si>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</si>
  <si>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</si>
  <si>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</si>
  <si>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</si>
  <si>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</si>
  <si>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</si>
  <si>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</si>
  <si>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</si>
  <si>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</si>
  <si>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</si>
  <si>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</si>
  <si>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</si>
  <si>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</si>
  <si>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</si>
  <si>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</si>
  <si>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</si>
  <si>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</si>
  <si>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</si>
  <si>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</si>
  <si>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</si>
  <si>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</si>
  <si>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</si>
  <si>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</si>
  <si>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</si>
  <si>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</si>
  <si>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</si>
  <si>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</si>
  <si>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</si>
  <si>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</si>
  <si>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</si>
  <si>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</si>
  <si>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</si>
  <si>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</si>
  <si>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</si>
  <si>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</si>
  <si>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</si>
  <si>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</si>
  <si>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</si>
  <si>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</si>
  <si>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</si>
  <si>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</si>
  <si>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</si>
  <si>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</si>
  <si>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</si>
  <si>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</si>
  <si>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</si>
  <si>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</si>
  <si>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</si>
  <si>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</si>
  <si>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</si>
  <si>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</si>
  <si>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</si>
  <si>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</si>
  <si>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</si>
  <si>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</si>
  <si>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</si>
  <si>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</si>
  <si>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</si>
  <si>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</si>
  <si>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</si>
  <si>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</si>
  <si>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</si>
  <si>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</si>
  <si>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</si>
  <si>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</si>
  <si>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</si>
  <si>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</si>
  <si>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</si>
  <si>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</si>
  <si>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</si>
  <si>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</si>
  <si>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</si>
  <si>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</si>
  <si>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</si>
  <si>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</si>
  <si>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</si>
  <si>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</si>
  <si>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</si>
  <si>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</si>
  <si>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</si>
  <si>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</si>
  <si>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</si>
  <si>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</si>
  <si>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</si>
  <si>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</si>
  <si>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</si>
  <si>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</si>
  <si>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</si>
  <si>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</si>
  <si>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</si>
  <si>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</si>
  <si>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</si>
  <si>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</si>
  <si>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</si>
  <si>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</si>
  <si>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</si>
  <si>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</si>
  <si>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</si>
  <si>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</si>
  <si>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</si>
  <si>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</si>
  <si>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</si>
  <si>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</si>
  <si>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</si>
  <si>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</si>
  <si>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</si>
  <si>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</si>
  <si>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</si>
  <si>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</si>
  <si>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</si>
  <si>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</si>
  <si>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</si>
  <si>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</si>
  <si>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</si>
  <si>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</si>
  <si>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</si>
  <si>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</si>
  <si>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</si>
  <si>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</si>
  <si>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</si>
  <si>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</si>
  <si>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</si>
  <si>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</si>
  <si>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</si>
  <si>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</si>
  <si>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</si>
  <si>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</si>
  <si>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</si>
  <si>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</si>
  <si>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</si>
  <si>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</si>
  <si>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</si>
  <si>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</si>
  <si>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</si>
  <si>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</si>
  <si>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</si>
  <si>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</si>
  <si>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</si>
  <si>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</si>
  <si>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</si>
  <si>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</si>
  <si>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</si>
  <si>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</si>
  <si>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</si>
  <si>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</si>
  <si>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</si>
  <si>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</si>
  <si>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</si>
  <si>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</si>
  <si>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</si>
  <si>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</si>
  <si>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</si>
  <si>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</si>
  <si>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</si>
  <si>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</si>
  <si>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</si>
  <si>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</si>
  <si>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</si>
  <si>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</si>
  <si>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</si>
  <si>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</si>
  <si>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</si>
  <si>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</si>
  <si>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</si>
  <si>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</si>
  <si>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</si>
  <si>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</si>
  <si>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</si>
  <si>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</si>
  <si>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</si>
  <si>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</si>
  <si>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</si>
  <si>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</si>
  <si>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</si>
  <si>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</si>
  <si>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</si>
  <si>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</si>
  <si>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</si>
  <si>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</si>
  <si>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</si>
  <si>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</si>
  <si>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</si>
  <si>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</si>
  <si>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</si>
  <si>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</si>
  <si>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</si>
  <si>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</si>
  <si>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</si>
  <si>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</si>
  <si>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</si>
  <si>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</si>
  <si>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</si>
  <si>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</si>
  <si>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</si>
  <si>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</si>
  <si>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</si>
  <si>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</si>
  <si>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</si>
  <si>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</si>
  <si>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</si>
  <si>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</si>
  <si>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</si>
  <si>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</si>
  <si>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</si>
  <si>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</si>
  <si>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</si>
  <si>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</si>
  <si>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</si>
  <si>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</si>
  <si>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</si>
  <si>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</si>
  <si>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</si>
  <si>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</si>
  <si>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</si>
  <si>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</si>
  <si>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</si>
  <si>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</si>
  <si>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</si>
  <si>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</si>
  <si>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</si>
  <si>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</si>
  <si>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</si>
  <si>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</si>
  <si>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</si>
  <si>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</si>
  <si>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</si>
  <si>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</si>
  <si>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</si>
  <si>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</si>
  <si>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</si>
  <si>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</si>
  <si>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</si>
  <si>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</si>
  <si>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</si>
  <si>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</si>
  <si>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</si>
  <si>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</si>
  <si>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</si>
  <si>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</si>
  <si>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</si>
  <si>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</si>
  <si>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</si>
  <si>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</si>
  <si>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</si>
  <si>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</si>
  <si>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</si>
  <si>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</si>
  <si>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</si>
  <si>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</si>
  <si>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</si>
  <si>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</si>
  <si>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</si>
  <si>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</si>
  <si>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</si>
  <si>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</si>
  <si>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</si>
  <si>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</si>
  <si>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</si>
  <si>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</si>
  <si>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</si>
  <si>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</si>
  <si>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</si>
  <si>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</si>
  <si>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</si>
  <si>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</si>
  <si>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</si>
  <si>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</si>
  <si>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</si>
  <si>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</si>
  <si>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</si>
  <si>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</si>
  <si>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</si>
  <si>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</si>
  <si>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</si>
  <si>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</si>
  <si>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</si>
  <si>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</si>
  <si>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</si>
  <si>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</si>
  <si>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</si>
  <si>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</si>
  <si>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</si>
  <si>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</si>
  <si>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</si>
  <si>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</si>
  <si>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</si>
  <si>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</si>
  <si>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</si>
  <si>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</si>
  <si>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</si>
  <si>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</si>
  <si>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</si>
  <si>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</si>
  <si>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</si>
  <si>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</si>
  <si>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</si>
  <si>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</si>
  <si>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</si>
  <si>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</si>
  <si>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</si>
  <si>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</si>
  <si>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</si>
  <si>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</si>
  <si>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</si>
  <si>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</si>
  <si>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</si>
  <si>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</si>
  <si>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</si>
  <si>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</si>
  <si>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</si>
  <si>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</si>
  <si>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</si>
  <si>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</si>
  <si>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</si>
  <si>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</si>
  <si>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</si>
  <si>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</si>
  <si>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</si>
  <si>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</si>
  <si>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</si>
  <si>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</si>
  <si>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</si>
  <si>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</si>
  <si>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</si>
  <si>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</si>
  <si>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</si>
  <si>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</si>
  <si>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</si>
  <si>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</si>
  <si>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</si>
  <si>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</si>
  <si>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</si>
  <si>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</si>
  <si>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</si>
  <si>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</si>
  <si>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</si>
  <si>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</si>
  <si>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</si>
  <si>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</si>
  <si>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</si>
  <si>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</si>
  <si>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</si>
  <si>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</si>
  <si>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</si>
  <si>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</si>
  <si>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</si>
  <si>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</si>
  <si>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</si>
  <si>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</si>
  <si>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</si>
  <si>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</si>
  <si>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</si>
  <si>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</si>
  <si>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</si>
  <si>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</si>
  <si>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</si>
  <si>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</si>
  <si>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</si>
  <si>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</si>
  <si>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</si>
  <si>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</si>
  <si>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</si>
  <si>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</si>
  <si>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</si>
  <si>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</si>
  <si>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</si>
  <si>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</si>
  <si>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</si>
  <si>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</si>
  <si>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</si>
  <si>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</si>
  <si>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</si>
  <si>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</si>
  <si>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</si>
  <si>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</si>
  <si>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</si>
  <si>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</si>
  <si>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</si>
  <si>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</si>
  <si>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</si>
  <si>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</si>
  <si>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</si>
  <si>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</si>
  <si>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</si>
  <si>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</si>
  <si>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</si>
  <si>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</si>
  <si>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</si>
  <si>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</si>
  <si>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</si>
  <si>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</si>
  <si>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</si>
  <si>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</si>
  <si>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</si>
  <si>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</si>
  <si>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</si>
  <si>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</si>
  <si>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</si>
  <si>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</si>
  <si>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</si>
  <si>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</si>
  <si>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</si>
  <si>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</si>
  <si>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</si>
  <si>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</si>
  <si>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</si>
  <si>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</si>
  <si>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</si>
  <si>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</si>
  <si>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</si>
  <si>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</si>
  <si>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</si>
  <si>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</si>
  <si>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</si>
  <si>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</si>
  <si>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</si>
  <si>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</si>
  <si>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</si>
  <si>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</si>
  <si>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</si>
  <si>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</si>
  <si>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</si>
  <si>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</si>
  <si>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</si>
  <si>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</si>
  <si>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</si>
  <si>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</si>
  <si>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</si>
  <si>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</si>
  <si>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</si>
  <si>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</si>
  <si>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</si>
  <si>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</si>
  <si>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</si>
  <si>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</si>
  <si>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</si>
  <si>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</si>
  <si>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</si>
  <si>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</si>
  <si>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</si>
  <si>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</si>
  <si>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</si>
  <si>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</si>
  <si>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</si>
  <si>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</si>
  <si>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</si>
  <si>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</si>
  <si>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</si>
  <si>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</si>
  <si>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</si>
  <si>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</si>
  <si>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</si>
  <si>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</si>
  <si>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</si>
  <si>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</si>
  <si>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</si>
  <si>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</si>
  <si>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</si>
  <si>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</si>
  <si>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</si>
  <si>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</si>
  <si>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</si>
  <si>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</si>
  <si>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</si>
  <si>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</si>
  <si>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</si>
  <si>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</si>
  <si>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</si>
  <si>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</si>
  <si>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</si>
  <si>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</si>
  <si>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</si>
  <si>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</si>
  <si>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</si>
  <si>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</si>
  <si>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</si>
  <si>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</si>
  <si>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</si>
  <si>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</si>
  <si>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</si>
  <si>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</si>
  <si>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</si>
  <si>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</si>
  <si>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</si>
  <si>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</si>
  <si>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</si>
  <si>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</si>
  <si>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</si>
  <si>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</si>
  <si>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</si>
  <si>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</si>
  <si>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</si>
  <si>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</si>
  <si>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</si>
  <si>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</si>
  <si>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</si>
  <si>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</si>
  <si>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</si>
  <si>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</si>
  <si>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</si>
  <si>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</si>
  <si>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</si>
  <si>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</si>
  <si>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</si>
  <si>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</si>
  <si>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</si>
  <si>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</si>
  <si>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</si>
  <si>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</si>
  <si>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</si>
  <si>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</si>
  <si>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</si>
  <si>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</si>
  <si>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</si>
  <si>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</si>
  <si>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</si>
  <si>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</si>
  <si>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</si>
  <si>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</si>
  <si>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</si>
  <si>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</si>
  <si>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</si>
  <si>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</si>
  <si>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</si>
  <si>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</si>
  <si>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</si>
  <si>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</si>
  <si>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</si>
  <si>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</si>
  <si>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</si>
  <si>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</si>
  <si>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</si>
  <si>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</si>
  <si>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</si>
  <si>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</si>
  <si>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</si>
  <si>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</si>
  <si>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</si>
  <si>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</si>
  <si>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</si>
  <si>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</si>
  <si>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</si>
  <si>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</si>
  <si>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</si>
  <si>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</si>
  <si>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</si>
  <si>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</si>
  <si>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</si>
  <si>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</si>
  <si>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</si>
  <si>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</si>
  <si>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</si>
  <si>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</si>
  <si>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</si>
  <si>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</si>
  <si>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</si>
  <si>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</si>
  <si>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</si>
  <si>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</si>
  <si>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</si>
  <si>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</si>
  <si>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</si>
  <si>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</si>
  <si>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</si>
  <si>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</si>
  <si>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</si>
  <si>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</si>
  <si>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</si>
  <si>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</si>
  <si>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</si>
  <si>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</si>
  <si>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</si>
  <si>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</si>
  <si>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</si>
  <si>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</si>
  <si>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</si>
  <si>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</si>
  <si>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</si>
  <si>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</si>
  <si>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</si>
  <si>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</si>
  <si>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</si>
  <si>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</si>
  <si>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</si>
  <si>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</si>
  <si>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</si>
  <si>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</si>
  <si>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</si>
  <si>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</si>
  <si>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</si>
  <si>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</si>
  <si>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</si>
  <si>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</si>
  <si>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</si>
  <si>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</si>
  <si>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</si>
  <si>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</si>
  <si>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</si>
  <si>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</si>
  <si>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</si>
  <si>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</si>
  <si>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</si>
  <si>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</si>
  <si>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</si>
  <si>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</si>
  <si>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</si>
  <si>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</si>
  <si>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</si>
  <si>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</si>
  <si>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</si>
  <si>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</si>
  <si>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</si>
  <si>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</si>
  <si>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</si>
  <si>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</si>
  <si>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</si>
  <si>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</si>
  <si>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</si>
  <si>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</si>
  <si>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</si>
  <si>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</si>
  <si>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</si>
  <si>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</si>
  <si>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</si>
  <si>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</si>
  <si>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</si>
  <si>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</si>
  <si>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</si>
  <si>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</si>
  <si>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</si>
  <si>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</si>
  <si>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</si>
  <si>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</si>
  <si>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</si>
  <si>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</si>
  <si>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</si>
  <si>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</si>
  <si>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</si>
  <si>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</si>
  <si>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</si>
  <si>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</si>
  <si>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</si>
  <si>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</si>
  <si>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</si>
  <si>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</si>
  <si>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</si>
  <si>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</si>
  <si>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</si>
  <si>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</si>
  <si>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</si>
  <si>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</si>
  <si>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</si>
  <si>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</si>
  <si>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</si>
  <si>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</si>
  <si>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</si>
  <si>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</si>
  <si>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</si>
  <si>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</si>
  <si>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</si>
  <si>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</si>
  <si>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</si>
  <si>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</si>
  <si>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</si>
  <si>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</si>
  <si>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</si>
  <si>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</si>
  <si>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</si>
  <si>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</si>
  <si>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</si>
  <si>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</si>
  <si>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</si>
  <si>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</si>
  <si>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</si>
  <si>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</si>
  <si>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</si>
  <si>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</si>
  <si>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</si>
  <si>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</si>
  <si>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</si>
  <si>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</si>
  <si>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</si>
  <si>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</si>
  <si>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</si>
  <si>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</si>
  <si>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</si>
  <si>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</si>
  <si>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</si>
  <si>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</si>
  <si>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</si>
  <si>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</si>
  <si>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</si>
  <si>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</si>
  <si>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</si>
  <si>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</si>
  <si>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</si>
  <si>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</si>
  <si>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</si>
  <si>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</si>
  <si>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</si>
  <si>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</si>
  <si>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</si>
  <si>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</si>
  <si>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</si>
  <si>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</si>
  <si>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</si>
  <si>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</si>
  <si>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</si>
  <si>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</si>
  <si>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</si>
  <si>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</si>
  <si>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</si>
  <si>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</si>
  <si>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</si>
  <si>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</si>
  <si>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</si>
  <si>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</si>
  <si>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</si>
  <si>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</si>
  <si>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</si>
  <si>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</si>
  <si>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</si>
  <si>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</si>
  <si>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</si>
  <si>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</si>
  <si>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</si>
  <si>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</si>
  <si>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</si>
  <si>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</si>
  <si>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</si>
  <si>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</si>
  <si>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</si>
  <si>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</si>
  <si>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</si>
  <si>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</si>
  <si>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</si>
  <si>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</si>
  <si>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</si>
  <si>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</si>
  <si>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</si>
  <si>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</si>
  <si>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</si>
  <si>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</si>
  <si>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</si>
  <si>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</si>
  <si>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</si>
  <si>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</si>
  <si>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</si>
  <si>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</si>
  <si>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</si>
  <si>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</si>
  <si>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</si>
  <si>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</si>
  <si>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</si>
  <si>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</si>
  <si>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</si>
  <si>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</si>
  <si>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</si>
  <si>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</si>
  <si>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</si>
  <si>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</si>
  <si>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</si>
  <si>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</si>
  <si>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</si>
  <si>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</si>
  <si>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</si>
  <si>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</si>
  <si>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</si>
  <si>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</si>
  <si>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</si>
  <si>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</si>
  <si>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</si>
  <si>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</si>
  <si>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</si>
  <si>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</si>
  <si>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</si>
  <si>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</si>
  <si>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</si>
  <si>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</si>
  <si>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</si>
  <si>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</si>
  <si>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</si>
  <si>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</si>
  <si>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</si>
  <si>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</si>
  <si>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</si>
  <si>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</si>
  <si>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</si>
  <si>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</si>
  <si>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</si>
  <si>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</si>
  <si>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</si>
  <si>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</si>
  <si>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</si>
  <si>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</si>
  <si>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</si>
  <si>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</si>
  <si>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</si>
  <si>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</si>
  <si>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</si>
  <si>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</si>
  <si>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</si>
  <si>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</si>
  <si>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</si>
  <si>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</si>
  <si>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</si>
  <si>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</si>
  <si>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</si>
  <si>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</si>
  <si>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</si>
  <si>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</si>
  <si>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</si>
  <si>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</si>
  <si>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</si>
  <si>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</si>
  <si>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</si>
  <si>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</si>
  <si>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</si>
  <si>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</si>
  <si>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</si>
  <si>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</si>
  <si>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</si>
  <si>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</si>
  <si>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</si>
  <si>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</si>
  <si>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</si>
  <si>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</si>
  <si>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</si>
  <si>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</si>
  <si>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</si>
  <si>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</si>
  <si>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</si>
  <si>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</si>
  <si>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</si>
  <si>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</si>
  <si>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</si>
  <si>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</si>
  <si>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</si>
  <si>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</si>
  <si>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</si>
  <si>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</si>
  <si>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</si>
  <si>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</si>
  <si>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</si>
  <si>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</si>
  <si>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</si>
  <si>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</si>
  <si>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</si>
  <si>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</si>
  <si>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</si>
  <si>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</si>
  <si>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</si>
  <si>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</si>
  <si>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</si>
  <si>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</si>
  <si>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</si>
  <si>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</si>
  <si>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</si>
  <si>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</si>
  <si>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</si>
  <si>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</si>
  <si>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</si>
  <si>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</si>
  <si>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</si>
  <si>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</si>
  <si>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</si>
  <si>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</si>
  <si>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</si>
  <si>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</si>
  <si>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</si>
  <si>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</si>
  <si>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</si>
  <si>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</si>
  <si>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</si>
  <si>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</si>
  <si>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</si>
  <si>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</si>
  <si>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</si>
  <si>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</si>
  <si>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</si>
  <si>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</si>
  <si>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</si>
  <si>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</si>
  <si>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</si>
  <si>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</si>
  <si>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</si>
  <si>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</si>
  <si>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</si>
  <si>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</si>
  <si>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</si>
  <si>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</si>
  <si>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</si>
  <si>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</si>
  <si>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</si>
  <si>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</si>
  <si>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</si>
  <si>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</si>
  <si>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</si>
  <si>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</si>
  <si>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</si>
  <si>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</si>
  <si>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</si>
  <si>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</si>
  <si>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</si>
  <si>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</si>
  <si>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</si>
  <si>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</si>
  <si>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</si>
  <si>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</si>
  <si>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</si>
  <si>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</si>
  <si>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</si>
  <si>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</si>
  <si>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</si>
  <si>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</si>
  <si>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</si>
  <si>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</si>
  <si>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</si>
  <si>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</si>
  <si>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</si>
  <si>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</si>
  <si>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</si>
  <si>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</si>
  <si>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</si>
  <si>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</si>
  <si>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</si>
  <si>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</si>
  <si>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</si>
  <si>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</si>
  <si>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</si>
  <si>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</si>
  <si>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</si>
  <si>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</si>
  <si>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</si>
  <si>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</si>
  <si>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</si>
  <si>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</si>
  <si>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</si>
  <si>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</si>
  <si>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</si>
  <si>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</si>
  <si>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</si>
  <si>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</si>
  <si>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</si>
  <si>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</si>
  <si>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</si>
  <si>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</si>
  <si>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</si>
  <si>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</si>
  <si>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</si>
  <si>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</si>
  <si>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</si>
  <si>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</si>
  <si>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</si>
  <si>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</si>
  <si>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</si>
  <si>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</si>
  <si>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</si>
  <si>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</si>
  <si>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</si>
  <si>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</si>
  <si>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</si>
  <si>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</si>
  <si>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</si>
  <si>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</si>
  <si>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</si>
  <si>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</si>
  <si>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</si>
  <si>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</si>
  <si>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</si>
  <si>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</si>
  <si>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</si>
  <si>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</si>
  <si>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</si>
  <si>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</si>
  <si>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</si>
  <si>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</si>
  <si>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</si>
  <si>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</si>
  <si>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</si>
  <si>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</si>
  <si>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</si>
  <si>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</si>
  <si>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</si>
  <si>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</si>
  <si>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</si>
  <si>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</si>
  <si>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</si>
  <si>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</si>
  <si>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</si>
  <si>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</si>
  <si>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</si>
  <si>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</si>
  <si>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</si>
  <si>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</si>
  <si>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</si>
  <si>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</si>
  <si>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</si>
  <si>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</si>
  <si>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</si>
  <si>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</si>
  <si>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</si>
  <si>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</si>
  <si>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</si>
  <si>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</si>
  <si>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</si>
  <si>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</si>
  <si>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</si>
  <si>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</si>
  <si>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</si>
  <si>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</si>
  <si>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</si>
  <si>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</si>
  <si>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</si>
  <si>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</si>
  <si>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</si>
  <si>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</si>
  <si>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</si>
  <si>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</si>
  <si>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</si>
  <si>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</si>
  <si>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</si>
  <si>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</si>
  <si>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</si>
  <si>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</si>
  <si>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</si>
  <si>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</si>
  <si>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</si>
  <si>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</si>
  <si>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</si>
  <si>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</si>
  <si>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</si>
  <si>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</si>
  <si>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</si>
  <si>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</si>
  <si>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</si>
  <si>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</si>
  <si>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</si>
  <si>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</si>
  <si>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</si>
  <si>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</si>
  <si>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</si>
  <si>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</si>
  <si>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</si>
  <si>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</si>
  <si>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</si>
  <si>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</si>
  <si>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</si>
  <si>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</si>
  <si>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</si>
  <si>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</si>
  <si>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</si>
  <si>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</si>
  <si>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</si>
  <si>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</si>
  <si>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</si>
  <si>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</si>
  <si>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</si>
  <si>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</si>
  <si>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</si>
  <si>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</si>
  <si>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</si>
  <si>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</si>
  <si>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</si>
  <si>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</si>
  <si>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</si>
  <si>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</si>
  <si>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</si>
  <si>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</si>
  <si>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</si>
  <si>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</si>
  <si>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</si>
  <si>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</si>
  <si>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</si>
  <si>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</si>
  <si>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</si>
  <si>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</si>
  <si>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</si>
  <si>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</si>
  <si>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</si>
  <si>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</si>
  <si>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</si>
  <si>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</si>
  <si>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</si>
  <si>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</si>
  <si>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</si>
  <si>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</si>
  <si>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</si>
  <si>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</si>
  <si>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</si>
  <si>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</si>
  <si>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</si>
  <si>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</si>
  <si>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</si>
  <si>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</si>
  <si>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</si>
  <si>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</si>
  <si>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</si>
  <si>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</si>
  <si>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</si>
  <si>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</si>
  <si>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</si>
  <si>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</si>
  <si>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</si>
  <si>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</si>
  <si>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</si>
  <si>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</si>
  <si>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</si>
  <si>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</si>
  <si>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</si>
  <si>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</si>
  <si>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</si>
  <si>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</si>
  <si>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</si>
  <si>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</si>
  <si>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</si>
  <si>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</si>
  <si>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</si>
  <si>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</si>
  <si>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</si>
  <si>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</si>
  <si>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</si>
  <si>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</si>
  <si>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</si>
  <si>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</si>
  <si>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</si>
  <si>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</si>
  <si>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</si>
  <si>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</si>
  <si>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</si>
  <si>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</si>
  <si>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</si>
  <si>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</si>
  <si>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</si>
  <si>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</si>
  <si>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</si>
  <si>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</si>
  <si>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</si>
  <si>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</si>
  <si>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</si>
  <si>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</si>
  <si>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</si>
  <si>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</si>
  <si>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</si>
  <si>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</si>
  <si>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</si>
  <si>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</si>
  <si>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</si>
  <si>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</si>
  <si>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</si>
  <si>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</si>
  <si>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</si>
  <si>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</si>
  <si>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</si>
  <si>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</si>
  <si>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</si>
  <si>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</si>
  <si>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</si>
  <si>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</si>
  <si>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</si>
  <si>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</si>
  <si>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</si>
  <si>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</si>
  <si>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</si>
  <si>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</si>
  <si>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</si>
  <si>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</si>
  <si>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</si>
  <si>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</si>
  <si>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</si>
  <si>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</si>
  <si>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</si>
  <si>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</si>
  <si>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</si>
  <si>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</si>
  <si>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</si>
  <si>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</si>
  <si>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</si>
  <si>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</si>
  <si>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</si>
  <si>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</si>
  <si>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</si>
  <si>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</si>
  <si>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</si>
  <si>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</si>
  <si>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</si>
  <si>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</si>
  <si>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</si>
  <si>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</si>
  <si>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</si>
  <si>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</si>
  <si>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</si>
  <si>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</si>
  <si>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</si>
  <si>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</si>
  <si>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</si>
  <si>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</si>
  <si>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</si>
  <si>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</si>
  <si>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</si>
  <si>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</si>
  <si>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</si>
  <si>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</si>
  <si>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</si>
  <si>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</si>
  <si>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</si>
  <si>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</si>
  <si>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</si>
  <si>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</si>
  <si>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</si>
  <si>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</si>
  <si>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</si>
  <si>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</si>
  <si>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</si>
  <si>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</si>
  <si>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</si>
  <si>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</si>
  <si>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</si>
  <si>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</si>
  <si>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</si>
  <si>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</si>
  <si>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</si>
  <si>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</si>
  <si>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</si>
  <si>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</si>
  <si>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</si>
  <si>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</si>
  <si>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</si>
  <si>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</si>
  <si>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</si>
  <si>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</si>
  <si>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</si>
  <si>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</si>
  <si>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</si>
  <si>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</si>
  <si>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</si>
  <si>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</si>
  <si>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</si>
  <si>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</si>
  <si>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</si>
  <si>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</si>
  <si>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</si>
  <si>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</si>
  <si>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</si>
  <si>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</si>
  <si>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</si>
  <si>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</si>
  <si>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</si>
  <si>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</si>
  <si>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</si>
  <si>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</si>
  <si>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</si>
  <si>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</si>
  <si>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</si>
  <si>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</si>
  <si>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</si>
  <si>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</si>
  <si>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</si>
  <si>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</si>
  <si>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</si>
  <si>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</si>
  <si>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</si>
  <si>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</si>
  <si>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</si>
  <si>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</si>
  <si>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</si>
  <si>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</si>
  <si>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</si>
  <si>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</si>
  <si>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</si>
  <si>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</si>
  <si>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</si>
  <si>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</si>
  <si>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</si>
  <si>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</si>
  <si>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</si>
  <si>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</si>
  <si>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</si>
  <si>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</si>
  <si>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</si>
  <si>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</si>
  <si>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</si>
  <si>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</si>
  <si>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</si>
  <si>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</si>
  <si>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</si>
  <si>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</si>
  <si>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</si>
  <si>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</si>
  <si>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</si>
  <si>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</si>
  <si>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</si>
  <si>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</si>
  <si>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</si>
  <si>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</si>
  <si>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</si>
  <si>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</si>
  <si>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</si>
  <si>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</si>
  <si>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</si>
  <si>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</si>
  <si>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</si>
  <si>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</si>
  <si>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</si>
  <si>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</si>
  <si>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</si>
  <si>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</si>
  <si>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</si>
  <si>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</si>
  <si>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</si>
  <si>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</si>
  <si>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</si>
  <si>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</si>
  <si>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</si>
  <si>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</si>
  <si>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</si>
  <si>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</si>
  <si>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</si>
  <si>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</si>
  <si>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</si>
  <si>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</si>
  <si>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</si>
  <si>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</si>
  <si>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</si>
  <si>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</si>
  <si>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</si>
  <si>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</si>
  <si>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</si>
  <si>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</si>
  <si>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</si>
  <si>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</si>
  <si>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</si>
  <si>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</si>
  <si>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</si>
  <si>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</si>
  <si>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</si>
  <si>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</si>
  <si>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</si>
  <si>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</si>
  <si>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</si>
  <si>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</si>
  <si>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</si>
  <si>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</si>
  <si>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</si>
  <si>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</si>
  <si>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</si>
  <si>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</si>
  <si>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</si>
  <si>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</si>
  <si>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</si>
  <si>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</si>
  <si>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</si>
  <si>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</si>
  <si>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</si>
  <si>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</si>
  <si>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</si>
  <si>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</si>
  <si>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</si>
  <si>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</si>
  <si>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</si>
  <si>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</si>
  <si>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</si>
  <si>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</si>
  <si>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</si>
  <si>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</si>
  <si>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</si>
  <si>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</si>
  <si>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</si>
  <si>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</si>
  <si>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</si>
  <si>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</si>
  <si>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</si>
  <si>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</si>
  <si>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</si>
  <si>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</si>
  <si>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</si>
  <si>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</si>
  <si>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</si>
  <si>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</si>
  <si>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</si>
  <si>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</si>
  <si>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</si>
  <si>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</si>
  <si>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</si>
  <si>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</si>
  <si>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</si>
  <si>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</si>
  <si>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</si>
  <si>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</si>
  <si>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</si>
  <si>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</si>
  <si>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</si>
  <si>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</si>
  <si>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</si>
  <si>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</si>
  <si>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</si>
  <si>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</si>
  <si>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</si>
  <si>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</si>
  <si>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</si>
  <si>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</si>
  <si>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</si>
  <si>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</si>
  <si>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</si>
  <si>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</si>
  <si>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</si>
  <si>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</si>
  <si>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</si>
  <si>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</si>
  <si>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</si>
  <si>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</si>
  <si>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</si>
  <si>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</si>
  <si>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</si>
  <si>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</si>
  <si>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</si>
  <si>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</si>
  <si>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</si>
  <si>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</si>
  <si>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</si>
  <si>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</si>
  <si>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</si>
  <si>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</si>
  <si>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</si>
  <si>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</si>
  <si>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</si>
  <si>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</si>
  <si>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</si>
  <si>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</si>
  <si>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</si>
  <si>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</si>
  <si>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</si>
  <si>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</si>
  <si>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</si>
  <si>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</si>
  <si>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</si>
  <si>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</si>
  <si>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</si>
  <si>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</si>
  <si>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</si>
  <si>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</si>
  <si>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</si>
  <si>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</si>
  <si>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</si>
  <si>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</si>
  <si>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</si>
  <si>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</si>
  <si>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</si>
  <si>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</si>
  <si>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</si>
  <si>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</si>
  <si>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</si>
  <si>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</si>
  <si>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</si>
  <si>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</si>
  <si>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</si>
  <si>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</si>
  <si>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</si>
  <si>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</si>
  <si>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</si>
  <si>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</si>
  <si>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</si>
  <si>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</si>
  <si>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</si>
  <si>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</si>
  <si>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</si>
  <si>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</si>
  <si>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</si>
  <si>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</si>
  <si>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</si>
  <si>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</si>
  <si>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</si>
  <si>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</si>
  <si>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</si>
  <si>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</si>
  <si>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</si>
  <si>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</si>
  <si>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</si>
  <si>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</si>
  <si>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</si>
  <si>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</si>
  <si>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</si>
  <si>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</si>
  <si>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</si>
  <si>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</si>
  <si>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</si>
  <si>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</si>
  <si>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</si>
  <si>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</si>
  <si>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</si>
  <si>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</si>
  <si>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</si>
  <si>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</si>
  <si>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</si>
  <si>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</si>
  <si>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</si>
  <si>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</si>
  <si>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</si>
  <si>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</si>
  <si>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</si>
  <si>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</si>
  <si>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</si>
  <si>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</si>
  <si>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</si>
  <si>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</si>
  <si>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</si>
  <si>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</si>
  <si>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</si>
  <si>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</si>
  <si>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</si>
  <si>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</si>
  <si>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</si>
  <si>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</si>
  <si>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</si>
  <si>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</si>
  <si>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</si>
  <si>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</si>
  <si>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</si>
  <si>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</si>
  <si>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</si>
  <si>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</si>
  <si>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</si>
  <si>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</si>
  <si>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</si>
  <si>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</si>
  <si>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</si>
  <si>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</si>
  <si>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</si>
  <si>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</si>
  <si>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</si>
  <si>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</si>
  <si>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</si>
  <si>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</si>
  <si>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</si>
  <si>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</si>
  <si>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</si>
  <si>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</si>
  <si>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</si>
  <si>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</si>
  <si>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</si>
  <si>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</si>
  <si>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</si>
  <si>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</si>
  <si>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</si>
  <si>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</si>
  <si>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</si>
  <si>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</si>
  <si>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</si>
  <si>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</si>
  <si>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</si>
  <si>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</si>
  <si>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</si>
  <si>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</si>
  <si>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</si>
  <si>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</si>
  <si>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</si>
  <si>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</si>
  <si>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</si>
  <si>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</si>
  <si>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</si>
  <si>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</si>
  <si>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</si>
  <si>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</si>
  <si>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</si>
  <si>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</si>
  <si>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</si>
  <si>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</si>
  <si>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</si>
  <si>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</si>
  <si>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</si>
  <si>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</si>
  <si>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</si>
  <si>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</si>
  <si>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</si>
  <si>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</si>
  <si>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</si>
  <si>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</si>
  <si>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</si>
  <si>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</si>
  <si>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</si>
  <si>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</si>
  <si>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</si>
  <si>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</si>
  <si>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</si>
  <si>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</si>
  <si>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</si>
  <si>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</si>
  <si>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</si>
  <si>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</si>
  <si>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</si>
  <si>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</si>
  <si>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</si>
  <si>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</si>
  <si>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</si>
  <si>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</si>
  <si>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</si>
  <si>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</si>
  <si>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</si>
  <si>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</si>
  <si>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</si>
  <si>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</si>
  <si>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</si>
  <si>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</si>
  <si>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</si>
  <si>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</si>
  <si>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</si>
  <si>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</si>
  <si>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</si>
  <si>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</si>
  <si>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</si>
  <si>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</si>
  <si>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</si>
  <si>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</si>
  <si>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</si>
  <si>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</si>
  <si>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</si>
  <si>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</si>
  <si>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</si>
  <si>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</si>
  <si>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</si>
  <si>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</si>
  <si>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</si>
  <si>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</si>
  <si>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</si>
  <si>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</si>
  <si>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</si>
  <si>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</si>
  <si>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</si>
  <si>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</si>
  <si>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</si>
  <si>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</si>
  <si>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</si>
  <si>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</si>
  <si>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</si>
  <si>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</si>
  <si>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</si>
  <si>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</si>
  <si>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</si>
  <si>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</si>
  <si>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</si>
  <si>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</si>
  <si>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</si>
  <si>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</si>
  <si>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</si>
  <si>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</si>
  <si>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</si>
  <si>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</si>
  <si>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</si>
  <si>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</si>
  <si>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</si>
  <si>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</si>
  <si>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</si>
  <si>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</si>
  <si>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</si>
  <si>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</si>
  <si>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</si>
  <si>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</si>
  <si>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</si>
  <si>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</si>
  <si>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</si>
  <si>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</si>
  <si>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</si>
  <si>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</si>
  <si>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</si>
  <si>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</si>
  <si>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</si>
  <si>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</si>
  <si>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</si>
  <si>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</si>
  <si>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</si>
  <si>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</si>
  <si>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</si>
  <si>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</si>
  <si>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</si>
  <si>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</si>
  <si>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</si>
  <si>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</si>
  <si>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</si>
  <si>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</si>
  <si>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</si>
  <si>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</si>
  <si>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</si>
  <si>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</si>
  <si>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</si>
  <si>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</si>
  <si>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</si>
  <si>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</si>
  <si>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</si>
  <si>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</si>
  <si>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</si>
  <si>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</si>
  <si>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</si>
  <si>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</si>
  <si>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</si>
  <si>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</si>
  <si>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</si>
  <si>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</si>
  <si>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</si>
  <si>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</si>
  <si>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</si>
  <si>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</si>
  <si>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</si>
  <si>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</si>
  <si>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</si>
  <si>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</si>
  <si>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</si>
  <si>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</si>
  <si>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</si>
  <si>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</si>
  <si>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</si>
  <si>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</si>
  <si>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</si>
  <si>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</si>
  <si>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</si>
  <si>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</si>
  <si>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</si>
  <si>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</si>
  <si>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</si>
  <si>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</si>
  <si>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</si>
  <si>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</si>
  <si>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</si>
  <si>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</si>
  <si>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</si>
  <si>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</si>
  <si>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</si>
  <si>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</si>
  <si>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</si>
  <si>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</si>
  <si>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</si>
  <si>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</si>
  <si>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</si>
  <si>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</si>
  <si>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</si>
  <si>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</si>
  <si>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</si>
  <si>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</si>
  <si>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</si>
  <si>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</si>
  <si>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</si>
  <si>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</si>
  <si>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</si>
  <si>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</si>
  <si>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</si>
  <si>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</si>
  <si>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</si>
  <si>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</si>
  <si>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</si>
  <si>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</si>
  <si>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</si>
  <si>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</si>
  <si>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</si>
  <si>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</si>
  <si>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</si>
  <si>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</si>
  <si>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</si>
  <si>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</si>
  <si>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</si>
  <si>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</si>
  <si>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</si>
  <si>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</si>
  <si>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</si>
  <si>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</si>
  <si>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</si>
  <si>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</si>
  <si>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</si>
  <si>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</si>
  <si>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</si>
  <si>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</si>
  <si>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</si>
  <si>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</si>
  <si>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</si>
  <si>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</si>
  <si>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</si>
  <si>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</si>
  <si>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</si>
  <si>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</si>
  <si>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</si>
  <si>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</si>
  <si>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</si>
  <si>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</si>
  <si>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</si>
  <si>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</si>
  <si>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</si>
  <si>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</si>
  <si>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</si>
  <si>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</si>
  <si>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</si>
  <si>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</si>
  <si>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</si>
  <si>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</si>
  <si>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</si>
  <si>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</si>
  <si>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</si>
  <si>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</si>
  <si>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</si>
  <si>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</si>
  <si>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</si>
  <si>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</si>
  <si>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</si>
  <si>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</si>
  <si>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</si>
  <si>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</si>
  <si>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</si>
  <si>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</si>
  <si>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</si>
  <si>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</si>
  <si>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</si>
  <si>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</si>
  <si>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</si>
  <si>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</si>
  <si>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</si>
  <si>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</si>
  <si>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</si>
  <si>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</si>
  <si>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</si>
  <si>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</si>
  <si>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</si>
  <si>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</si>
  <si>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</si>
  <si>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</si>
  <si>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</si>
  <si>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</si>
  <si>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</si>
  <si>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</si>
  <si>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</si>
  <si>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</si>
  <si>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</si>
  <si>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</si>
  <si>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</si>
  <si>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</si>
  <si>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</si>
  <si>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</si>
  <si>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</si>
  <si>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</si>
  <si>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</si>
  <si>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</si>
  <si>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</si>
  <si>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</si>
  <si>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</si>
  <si>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</si>
  <si>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</si>
  <si>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</si>
  <si>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</si>
  <si>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</si>
  <si>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</si>
  <si>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</si>
  <si>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</si>
  <si>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</si>
  <si>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</si>
  <si>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</si>
  <si>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</si>
  <si>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</si>
  <si>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</si>
  <si>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</si>
  <si>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</si>
  <si>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</si>
  <si>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</si>
  <si>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</si>
  <si>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</si>
  <si>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</si>
  <si>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</si>
  <si>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</si>
  <si>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</si>
  <si>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</si>
  <si>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</si>
  <si>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</si>
  <si>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</si>
  <si>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</si>
  <si>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</si>
  <si>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</si>
  <si>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</si>
  <si>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</si>
  <si>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</si>
  <si>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</si>
  <si>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</si>
  <si>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</si>
  <si>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</si>
  <si>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</si>
  <si>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</si>
  <si>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</si>
  <si>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</si>
  <si>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</si>
  <si>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</si>
  <si>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</si>
  <si>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</si>
  <si>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</si>
  <si>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</si>
  <si>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</si>
  <si>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</si>
  <si>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</si>
  <si>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</si>
  <si>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</si>
  <si>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</si>
  <si>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</si>
  <si>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</si>
  <si>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</si>
  <si>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</si>
  <si>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</si>
  <si>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</si>
  <si>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</si>
  <si>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</si>
  <si>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</si>
  <si>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</si>
  <si>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</si>
  <si>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</si>
  <si>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</si>
  <si>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</si>
  <si>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</si>
  <si>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</si>
  <si>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</si>
  <si>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</si>
  <si>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</si>
  <si>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</si>
  <si>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</si>
  <si>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</si>
  <si>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</si>
  <si>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</si>
  <si>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</si>
  <si>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</si>
  <si>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</si>
  <si>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</si>
  <si>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</si>
  <si>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</si>
  <si>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</si>
  <si>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</si>
  <si>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</si>
  <si>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</si>
  <si>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</si>
  <si>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</si>
  <si>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</si>
  <si>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</si>
  <si>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</si>
  <si>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</si>
  <si>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</si>
  <si>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</si>
  <si>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</si>
  <si>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</si>
  <si>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</si>
  <si>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</si>
  <si>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</si>
  <si>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</si>
  <si>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</si>
  <si>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</si>
  <si>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</si>
  <si>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</si>
  <si>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</si>
  <si>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</si>
  <si>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</si>
  <si>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</si>
  <si>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</si>
  <si>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</si>
  <si>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</si>
  <si>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</si>
  <si>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</si>
  <si>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</si>
  <si>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</si>
  <si>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</si>
  <si>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</si>
  <si>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</si>
  <si>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</si>
  <si>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</si>
  <si>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</si>
  <si>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</si>
  <si>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</si>
  <si>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</si>
  <si>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</si>
  <si>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</si>
  <si>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</si>
  <si>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</si>
  <si>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</si>
  <si>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</si>
  <si>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</si>
  <si>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</si>
  <si>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</si>
  <si>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</si>
  <si>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</si>
  <si>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</si>
  <si>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</si>
  <si>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</si>
  <si>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</si>
  <si>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</si>
  <si>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</si>
  <si>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</si>
  <si>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</si>
  <si>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</si>
  <si>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</si>
  <si>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</si>
  <si>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</si>
  <si>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</si>
  <si>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</si>
  <si>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</si>
  <si>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</si>
  <si>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</si>
  <si>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</si>
  <si>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</si>
  <si>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</si>
  <si>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</si>
  <si>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</si>
  <si>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</si>
  <si>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</si>
  <si>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</si>
  <si>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</si>
  <si>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</si>
  <si>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</si>
  <si>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</si>
  <si>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</si>
  <si>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</si>
  <si>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</si>
  <si>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</si>
  <si>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</si>
  <si>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</si>
  <si>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</si>
  <si>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</si>
  <si>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</si>
  <si>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</si>
  <si>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</si>
  <si>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</si>
  <si>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</si>
  <si>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</si>
  <si>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</si>
  <si>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</si>
  <si>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</si>
  <si>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</si>
  <si>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</si>
  <si>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</si>
  <si>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</si>
  <si>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</si>
  <si>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</si>
  <si>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</si>
  <si>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</si>
  <si>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</si>
  <si>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</si>
  <si>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</si>
  <si>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</si>
  <si>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</si>
  <si>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</si>
  <si>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</si>
  <si>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</si>
  <si>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</si>
  <si>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</si>
  <si>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</si>
  <si>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</si>
  <si>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</si>
  <si>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</si>
  <si>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</si>
  <si>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</si>
  <si>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</si>
  <si>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</si>
  <si>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</si>
  <si>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</si>
  <si>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</si>
  <si>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</si>
  <si>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</si>
  <si>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</si>
  <si>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</si>
  <si>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</si>
  <si>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</si>
  <si>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</si>
  <si>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</si>
  <si>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</si>
  <si>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</si>
  <si>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</si>
  <si>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</si>
  <si>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</si>
  <si>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</si>
  <si>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</si>
  <si>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</si>
  <si>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</si>
  <si>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</si>
  <si>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</si>
  <si>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</si>
  <si>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</si>
  <si>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</si>
  <si>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</si>
  <si>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</si>
  <si>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</si>
  <si>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</si>
  <si>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</si>
  <si>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</si>
  <si>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</si>
  <si>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</si>
  <si>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</si>
  <si>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</si>
  <si>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</si>
  <si>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</si>
  <si>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</si>
  <si>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</si>
  <si>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</si>
  <si>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</si>
  <si>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</si>
  <si>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</si>
  <si>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</si>
  <si>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</si>
  <si>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</si>
  <si>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</si>
  <si>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</si>
  <si>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</si>
  <si>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</si>
  <si>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</si>
  <si>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</si>
  <si>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</si>
  <si>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</si>
  <si>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</si>
  <si>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</si>
  <si>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</si>
  <si>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</si>
  <si>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</si>
  <si>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</si>
  <si>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</si>
  <si>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</si>
  <si>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</si>
  <si>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</si>
  <si>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</si>
  <si>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</si>
  <si>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</si>
  <si>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</si>
  <si>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</si>
  <si>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</si>
  <si>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</si>
  <si>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</si>
  <si>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</si>
  <si>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</si>
  <si>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</si>
  <si>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</si>
  <si>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</si>
  <si>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</si>
  <si>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</si>
  <si>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</si>
  <si>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</si>
  <si>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</si>
  <si>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</si>
  <si>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</si>
  <si>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</si>
  <si>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</si>
  <si>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</si>
  <si>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</si>
  <si>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</si>
  <si>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</si>
  <si>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</si>
  <si>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</si>
  <si>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</si>
  <si>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</si>
  <si>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</si>
  <si>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</si>
  <si>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</si>
  <si>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</si>
  <si>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</si>
  <si>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</si>
  <si>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</si>
  <si>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</si>
  <si>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</si>
  <si>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</si>
  <si>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</si>
  <si>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</si>
  <si>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</si>
  <si>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</si>
  <si>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</si>
  <si>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</si>
  <si>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</si>
  <si>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</si>
  <si>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</si>
  <si>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</si>
  <si>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</si>
  <si>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</si>
  <si>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</si>
  <si>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</si>
  <si>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</si>
  <si>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</si>
  <si>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</si>
  <si>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</si>
  <si>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</si>
  <si>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</si>
  <si>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</si>
  <si>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</si>
  <si>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</si>
  <si>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</si>
  <si>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</si>
  <si>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</si>
  <si>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</si>
  <si>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</si>
  <si>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</si>
  <si>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</si>
  <si>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</si>
  <si>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</si>
  <si>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</si>
  <si>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</si>
  <si>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</si>
  <si>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</si>
  <si>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</si>
  <si>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</si>
  <si>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</si>
  <si>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</si>
  <si>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</si>
  <si>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</si>
  <si>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</si>
  <si>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</si>
  <si>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</si>
  <si>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</si>
  <si>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</si>
  <si>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</si>
  <si>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</si>
  <si>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</si>
  <si>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</si>
  <si>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</si>
  <si>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</si>
  <si>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</si>
  <si>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</si>
  <si>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</si>
  <si>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</si>
  <si>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</si>
  <si>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</si>
  <si>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</si>
  <si>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</si>
  <si>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</si>
  <si>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</si>
  <si>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</si>
  <si>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</si>
  <si>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</si>
  <si>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</si>
  <si>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</si>
  <si>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</si>
  <si>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</si>
  <si>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</si>
  <si>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</si>
  <si>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</si>
  <si>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</si>
  <si>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</si>
  <si>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</si>
  <si>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</si>
  <si>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</si>
  <si>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</si>
  <si>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</si>
  <si>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</si>
  <si>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</si>
  <si>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</si>
  <si>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</si>
  <si>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</si>
  <si>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</si>
  <si>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</si>
  <si>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</si>
  <si>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</si>
  <si>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</si>
  <si>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</si>
  <si>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</si>
  <si>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</si>
  <si>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</si>
  <si>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</si>
  <si>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</si>
  <si>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</si>
  <si>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</si>
  <si>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</si>
  <si>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</si>
  <si>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</si>
  <si>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</si>
  <si>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</si>
  <si>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</si>
  <si>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</si>
  <si>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</si>
  <si>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</si>
  <si>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</si>
  <si>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</si>
  <si>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</si>
  <si>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</si>
  <si>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</si>
  <si>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</si>
  <si>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</si>
  <si>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</si>
  <si>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</si>
  <si>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</si>
  <si>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</si>
  <si>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</si>
  <si>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</si>
  <si>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</si>
  <si>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</si>
  <si>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</si>
  <si>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</si>
  <si>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</si>
  <si>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</si>
  <si>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</si>
  <si>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</si>
  <si>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</si>
  <si>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</si>
  <si>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</si>
  <si>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</si>
  <si>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</si>
  <si>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</si>
  <si>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</si>
  <si>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</si>
  <si>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</si>
  <si>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</si>
  <si>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</si>
  <si>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</si>
  <si>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</si>
  <si>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</si>
  <si>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</si>
  <si>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</si>
  <si>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</si>
  <si>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</si>
  <si>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</si>
  <si>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</si>
  <si>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</si>
  <si>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</si>
  <si>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</si>
  <si>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</si>
  <si>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</si>
  <si>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</si>
  <si>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</si>
  <si>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</si>
  <si>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</si>
  <si>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</si>
  <si>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</si>
  <si>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</si>
  <si>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</si>
  <si>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</si>
  <si>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</si>
  <si>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</si>
  <si>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</si>
  <si>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</si>
  <si>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</si>
  <si>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</si>
  <si>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</si>
  <si>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</si>
  <si>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</si>
  <si>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</si>
  <si>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</si>
  <si>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</si>
  <si>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</si>
  <si>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</si>
  <si>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</si>
  <si>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</si>
  <si>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</si>
  <si>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</si>
  <si>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</si>
  <si>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</si>
  <si>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</si>
  <si>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</si>
  <si>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</si>
  <si>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</si>
  <si>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</si>
  <si>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</si>
  <si>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</si>
  <si>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</si>
  <si>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</si>
  <si>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</si>
  <si>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</si>
  <si>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</si>
  <si>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</si>
  <si>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</si>
  <si>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</si>
  <si>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</si>
  <si>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</si>
  <si>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</si>
  <si>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</si>
  <si>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</si>
  <si>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</si>
  <si>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</si>
  <si>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</si>
  <si>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</si>
  <si>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</si>
  <si>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</si>
  <si>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</si>
  <si>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</si>
  <si>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</si>
  <si>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</si>
  <si>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</si>
  <si>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</si>
  <si>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</si>
  <si>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</si>
  <si>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</si>
  <si>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</si>
  <si>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</si>
  <si>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</si>
  <si>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</si>
  <si>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</si>
  <si>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</si>
  <si>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</si>
  <si>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</si>
  <si>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</si>
  <si>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</si>
  <si>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</si>
  <si>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</si>
  <si>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</si>
  <si>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</si>
  <si>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</si>
  <si>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</si>
  <si>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</si>
  <si>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</si>
  <si>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</si>
  <si>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</si>
  <si>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</si>
  <si>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</si>
  <si>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</si>
  <si>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</si>
  <si>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</si>
  <si>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</si>
  <si>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</si>
  <si>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</si>
  <si>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</si>
  <si>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</si>
  <si>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</si>
  <si>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</si>
  <si>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</si>
  <si>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</si>
  <si>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</si>
  <si>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</si>
  <si>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</si>
  <si>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</si>
  <si>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</si>
  <si>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</si>
  <si>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</si>
  <si>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</si>
  <si>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</si>
  <si>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</si>
  <si>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</si>
  <si>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</si>
  <si>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</si>
  <si>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</si>
  <si>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</si>
  <si>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</si>
  <si>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</si>
  <si>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</si>
  <si>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</si>
  <si>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</si>
  <si>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</si>
  <si>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</si>
  <si>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</si>
  <si>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</si>
  <si>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</si>
  <si>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</si>
  <si>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</si>
  <si>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</si>
  <si>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</si>
  <si>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</si>
  <si>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</si>
  <si>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</si>
  <si>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</si>
  <si>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</si>
  <si>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</si>
  <si>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</si>
  <si>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</si>
  <si>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</si>
  <si>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</si>
  <si>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</si>
  <si>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</si>
  <si>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</si>
  <si>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</si>
  <si>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</si>
  <si>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</si>
  <si>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</si>
  <si>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</si>
  <si>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</si>
  <si>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</si>
  <si>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</si>
  <si>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</si>
  <si>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</si>
  <si>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</si>
  <si>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</si>
  <si>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</si>
  <si>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</si>
  <si>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</si>
  <si>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</si>
  <si>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</si>
  <si>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</si>
  <si>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</si>
  <si>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</si>
  <si>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</si>
  <si>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</si>
  <si>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</si>
  <si>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</si>
  <si>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</si>
  <si>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</si>
  <si>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</si>
  <si>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</si>
  <si>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</si>
  <si>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</si>
  <si>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</si>
  <si>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</si>
  <si>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</si>
  <si>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</si>
  <si>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</si>
  <si>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</si>
  <si>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</si>
  <si>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</si>
  <si>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</si>
  <si>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</si>
  <si>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</si>
  <si>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</si>
  <si>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</si>
  <si>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</si>
  <si>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</si>
  <si>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</si>
  <si>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</si>
  <si>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</si>
  <si>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</si>
  <si>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</si>
  <si>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</si>
  <si>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</si>
  <si>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</si>
  <si>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</si>
  <si>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</si>
  <si>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</si>
  <si>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</si>
  <si>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</si>
  <si>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</si>
  <si>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</si>
  <si>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</si>
  <si>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</si>
  <si>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</si>
  <si>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</si>
  <si>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</si>
  <si>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</si>
  <si>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</si>
  <si>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</si>
  <si>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</si>
  <si>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</si>
  <si>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</si>
  <si>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</si>
  <si>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</si>
  <si>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</si>
  <si>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</si>
  <si>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</si>
  <si>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</si>
  <si>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</si>
  <si>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</si>
  <si>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</si>
  <si>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</si>
  <si>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</si>
  <si>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</si>
  <si>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</si>
  <si>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</si>
  <si>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</si>
  <si>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</si>
  <si>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</si>
  <si>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</si>
  <si>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</si>
  <si>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</si>
  <si>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</si>
  <si>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</si>
  <si>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</si>
  <si>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</si>
  <si>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</si>
  <si>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</si>
  <si>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</si>
  <si>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</si>
  <si>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</si>
  <si>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</si>
  <si>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</si>
  <si>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</si>
  <si>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</si>
  <si>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</si>
  <si>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</si>
  <si>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</si>
  <si>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</si>
  <si>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</si>
  <si>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</si>
  <si>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</si>
  <si>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</si>
  <si>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</si>
  <si>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</si>
  <si>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</si>
  <si>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</si>
  <si>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</si>
  <si>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</si>
  <si>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</si>
  <si>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</si>
  <si>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</si>
  <si>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</si>
  <si>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</si>
  <si>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</si>
  <si>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</si>
  <si>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</si>
  <si>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</si>
  <si>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</si>
  <si>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</si>
  <si>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</si>
  <si>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</si>
  <si>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</si>
  <si>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</si>
  <si>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</si>
  <si>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</si>
  <si>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</si>
  <si>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</si>
  <si>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</si>
  <si>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</si>
  <si>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</si>
  <si>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</si>
  <si>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</si>
  <si>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</si>
  <si>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</si>
  <si>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</si>
  <si>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</si>
  <si>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</si>
  <si>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</si>
  <si>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</si>
  <si>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</si>
  <si>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</si>
  <si>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</si>
  <si>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</si>
  <si>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</si>
  <si>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</si>
  <si>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</si>
  <si>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</si>
  <si>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</si>
  <si>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</si>
  <si>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</si>
  <si>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</si>
  <si>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</si>
  <si>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</si>
  <si>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</si>
  <si>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</si>
  <si>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</si>
  <si>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</si>
  <si>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</si>
  <si>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</si>
  <si>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</si>
  <si>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</si>
  <si>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</si>
  <si>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</si>
  <si>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</si>
  <si>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</si>
  <si>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</si>
  <si>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</si>
  <si>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</si>
  <si>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</si>
  <si>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</si>
  <si>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</si>
  <si>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</si>
  <si>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</si>
  <si>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</si>
  <si>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</si>
  <si>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</si>
  <si>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</si>
  <si>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</si>
  <si>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</si>
  <si>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</si>
  <si>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</si>
  <si>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</si>
  <si>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</si>
  <si>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</si>
  <si>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</si>
  <si>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</si>
  <si>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</si>
  <si>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</si>
  <si>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</si>
  <si>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</si>
  <si>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</si>
  <si>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</si>
  <si>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</si>
  <si>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</si>
  <si>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</si>
  <si>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</si>
  <si>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</si>
  <si>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</si>
  <si>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</si>
  <si>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</si>
  <si>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</si>
  <si>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</si>
  <si>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</si>
  <si>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</si>
  <si>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</si>
  <si>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</si>
  <si>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</si>
  <si>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</si>
  <si>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</si>
  <si>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</si>
  <si>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</si>
  <si>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</si>
  <si>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</si>
  <si>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</si>
  <si>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</si>
  <si>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</si>
  <si>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</si>
  <si>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</si>
  <si>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</si>
  <si>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</si>
  <si>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</si>
  <si>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</si>
  <si>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</si>
  <si>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</si>
  <si>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</si>
  <si>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</si>
  <si>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</si>
  <si>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</si>
  <si>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</si>
  <si>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</si>
  <si>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</si>
  <si>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</si>
  <si>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</si>
  <si>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</si>
  <si>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</si>
  <si>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</si>
  <si>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</si>
  <si>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</si>
  <si>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</si>
  <si>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</si>
  <si>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</si>
  <si>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</si>
  <si>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</si>
  <si>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</si>
  <si>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</si>
  <si>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</si>
  <si>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</si>
  <si>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</si>
  <si>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</si>
  <si>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</si>
  <si>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</si>
  <si>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</si>
  <si>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</si>
  <si>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</si>
  <si>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</si>
  <si>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</si>
  <si>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</si>
  <si>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</si>
  <si>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</si>
  <si>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</si>
  <si>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</si>
  <si>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</si>
  <si>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</si>
  <si>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</si>
  <si>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</si>
  <si>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</si>
  <si>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</si>
  <si>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</si>
  <si>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</si>
  <si>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</si>
  <si>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</si>
  <si>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</si>
  <si>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</si>
  <si>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</si>
  <si>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</si>
  <si>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</si>
  <si>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</si>
  <si>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</si>
  <si>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</si>
  <si>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</si>
  <si>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</si>
  <si>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</si>
  <si>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</si>
  <si>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</si>
  <si>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</si>
  <si>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</si>
  <si>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</si>
  <si>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</si>
  <si>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</si>
  <si>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</si>
  <si>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</si>
  <si>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</si>
  <si>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</si>
  <si>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</si>
  <si>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</si>
  <si>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</si>
  <si>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</si>
  <si>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</si>
  <si>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</si>
  <si>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</si>
  <si>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</si>
  <si>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</si>
  <si>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</si>
  <si>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</si>
  <si>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</si>
  <si>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</si>
  <si>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</si>
  <si>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</si>
  <si>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</si>
  <si>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</si>
  <si>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</si>
  <si>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</si>
  <si>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</si>
  <si>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</si>
  <si>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</si>
  <si>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</si>
  <si>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</si>
  <si>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</si>
  <si>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</si>
  <si>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</si>
  <si>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</si>
  <si>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</si>
  <si>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</si>
  <si>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</si>
  <si>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</si>
  <si>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</si>
  <si>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</si>
  <si>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</si>
  <si>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</si>
  <si>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</si>
  <si>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</si>
  <si>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</si>
  <si>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</si>
  <si>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</si>
  <si>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</si>
  <si>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</si>
  <si>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</si>
  <si>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</si>
  <si>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</si>
  <si>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</si>
  <si>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</si>
  <si>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</si>
  <si>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</si>
  <si>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</si>
  <si>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</si>
  <si>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</si>
  <si>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</si>
  <si>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</si>
  <si>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</si>
  <si>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</si>
  <si>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</si>
  <si>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</si>
  <si>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</si>
  <si>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</si>
  <si>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</si>
  <si>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</si>
  <si>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</si>
  <si>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</si>
  <si>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</si>
  <si>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</si>
  <si>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</si>
  <si>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</si>
  <si>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</si>
  <si>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</si>
  <si>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</si>
  <si>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</si>
  <si>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</si>
  <si>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</si>
  <si>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</si>
  <si>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</si>
  <si>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</si>
  <si>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</si>
  <si>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</si>
  <si>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</si>
  <si>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</si>
  <si>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</si>
  <si>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</si>
  <si>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</si>
  <si>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</si>
  <si>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</si>
  <si>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</si>
  <si>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</si>
  <si>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</si>
  <si>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</si>
  <si>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</si>
  <si>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</si>
  <si>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</si>
  <si>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</si>
  <si>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</si>
  <si>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</si>
  <si>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</si>
  <si>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</si>
  <si>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</si>
  <si>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</si>
  <si>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</si>
  <si>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</si>
  <si>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</si>
  <si>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</si>
  <si>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</si>
  <si>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</si>
  <si>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</si>
  <si>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</si>
  <si>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</si>
  <si>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</si>
  <si>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</si>
  <si>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</si>
  <si>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</si>
  <si>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</si>
  <si>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</si>
  <si>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</si>
  <si>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</si>
  <si>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</si>
  <si>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</si>
  <si>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</si>
  <si>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</si>
  <si>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</si>
  <si>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</si>
  <si>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</si>
  <si>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</si>
  <si>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</si>
  <si>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</si>
  <si>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</si>
  <si>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</si>
  <si>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</si>
  <si>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</si>
  <si>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</si>
  <si>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</si>
  <si>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</si>
  <si>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</si>
  <si>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</si>
  <si>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</si>
  <si>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</si>
  <si>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</si>
  <si>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</si>
  <si>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</si>
  <si>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</si>
  <si>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</si>
  <si>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</si>
  <si>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</si>
  <si>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</si>
  <si>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</si>
  <si>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</si>
  <si>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</si>
  <si>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</si>
  <si>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</si>
  <si>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</si>
  <si>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</si>
  <si>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</si>
  <si>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</si>
  <si>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</si>
  <si>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</si>
  <si>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</si>
  <si>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</si>
  <si>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</si>
  <si>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</si>
  <si>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</si>
  <si>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</si>
  <si>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</si>
  <si>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</si>
  <si>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</si>
  <si>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</si>
  <si>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</si>
  <si>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</si>
  <si>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</si>
  <si>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</si>
  <si>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</si>
  <si>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</si>
  <si>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</si>
  <si>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</si>
  <si>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</si>
  <si>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</si>
  <si>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</si>
  <si>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</si>
  <si>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</si>
  <si>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</si>
  <si>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</si>
  <si>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</si>
  <si>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</si>
  <si>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</si>
  <si>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</si>
  <si>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</si>
  <si>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</si>
  <si>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</si>
  <si>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</si>
  <si>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</si>
  <si>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</si>
  <si>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</si>
  <si>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</si>
  <si>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</si>
  <si>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</si>
  <si>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</si>
  <si>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</si>
  <si>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</si>
  <si>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</si>
  <si>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</si>
  <si>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</si>
  <si>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</si>
  <si>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</si>
  <si>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</si>
  <si>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</si>
  <si>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</si>
  <si>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</si>
  <si>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</si>
  <si>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</si>
  <si>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</si>
  <si>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</si>
  <si>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</si>
  <si>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</si>
  <si>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</si>
  <si>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</si>
  <si>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</si>
  <si>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</si>
  <si>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</si>
  <si>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</si>
  <si>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</si>
  <si>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</si>
  <si>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</si>
  <si>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</si>
  <si>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</si>
  <si>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</si>
  <si>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</si>
  <si>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</si>
  <si>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</si>
  <si>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</si>
  <si>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</si>
  <si>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</si>
  <si>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</si>
  <si>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</si>
  <si>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</si>
  <si>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</si>
  <si>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</si>
  <si>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</si>
  <si>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</si>
  <si>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</si>
  <si>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</si>
  <si>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</si>
  <si>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</si>
  <si>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</si>
  <si>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</si>
  <si>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</si>
  <si>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</si>
  <si>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</si>
  <si>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</si>
  <si>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</si>
  <si>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</si>
  <si>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</si>
  <si>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</si>
  <si>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</si>
  <si>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</si>
  <si>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</si>
  <si>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</si>
  <si>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</si>
  <si>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</si>
  <si>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</si>
  <si>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</si>
  <si>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</si>
  <si>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</si>
  <si>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</si>
  <si>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</si>
  <si>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</si>
  <si>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</si>
  <si>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</si>
  <si>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</si>
  <si>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</si>
  <si>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</si>
  <si>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</si>
  <si>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</si>
  <si>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</si>
  <si>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</si>
  <si>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</si>
  <si>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</si>
  <si>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</si>
  <si>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</si>
  <si>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</si>
  <si>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</si>
  <si>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</si>
  <si>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</si>
  <si>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</si>
  <si>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</si>
  <si>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</si>
  <si>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</si>
  <si>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</si>
  <si>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</si>
  <si>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</si>
  <si>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</si>
  <si>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</si>
  <si>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</si>
  <si>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</si>
  <si>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</si>
  <si>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</si>
  <si>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</si>
  <si>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</si>
  <si>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</si>
  <si>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</si>
  <si>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</si>
  <si>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</si>
  <si>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</si>
  <si>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</si>
  <si>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</si>
  <si>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</si>
  <si>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</si>
  <si>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</si>
  <si>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</si>
  <si>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</si>
  <si>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</si>
  <si>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</si>
  <si>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</si>
  <si>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</si>
  <si>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</si>
  <si>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</si>
  <si>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</si>
  <si>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</si>
  <si>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</si>
  <si>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</si>
  <si>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</si>
  <si>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</si>
  <si>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</si>
  <si>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</si>
  <si>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</si>
  <si>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</si>
  <si>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</si>
  <si>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</si>
  <si>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</si>
  <si>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</si>
  <si>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</si>
  <si>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</si>
  <si>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</si>
  <si>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</si>
  <si>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</si>
  <si>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</si>
  <si>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</si>
  <si>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</si>
  <si>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</si>
  <si>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</si>
  <si>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</si>
  <si>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</si>
  <si>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</si>
  <si>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</si>
  <si>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</si>
  <si>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</si>
  <si>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</si>
  <si>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</si>
  <si>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</si>
  <si>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</si>
  <si>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</si>
  <si>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</si>
  <si>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</si>
  <si>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</si>
  <si>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</si>
  <si>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</si>
  <si>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</si>
  <si>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</si>
  <si>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</si>
  <si>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</si>
  <si>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</si>
  <si>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</si>
  <si>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</si>
  <si>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</si>
  <si>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</si>
  <si>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</si>
  <si>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</si>
  <si>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</si>
  <si>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</si>
  <si>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</si>
  <si>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</si>
  <si>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</si>
  <si>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</si>
  <si>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</si>
  <si>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</si>
  <si>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</si>
  <si>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</si>
  <si>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</si>
  <si>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</si>
  <si>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</si>
  <si>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</si>
  <si>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</si>
  <si>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</si>
  <si>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</si>
  <si>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</si>
  <si>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</si>
  <si>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</si>
  <si>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</si>
  <si>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</si>
  <si>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</si>
  <si>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</si>
  <si>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</si>
  <si>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</si>
  <si>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</si>
  <si>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</si>
  <si>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</si>
  <si>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</si>
  <si>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</si>
  <si>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</si>
  <si>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</si>
  <si>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</si>
  <si>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</si>
  <si>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</si>
  <si>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</si>
  <si>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</si>
  <si>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</si>
  <si>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</si>
  <si>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</si>
  <si>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</si>
  <si>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</si>
  <si>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</si>
  <si>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</si>
  <si>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</si>
  <si>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</si>
  <si>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</si>
  <si>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</si>
  <si>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</si>
  <si>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</si>
  <si>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</si>
  <si>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</si>
  <si>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</si>
  <si>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</si>
  <si>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</si>
  <si>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</si>
  <si>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</si>
  <si>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</si>
  <si>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</si>
  <si>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</si>
  <si>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</si>
  <si>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</si>
  <si>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</si>
  <si>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</si>
  <si>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</si>
  <si>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</si>
  <si>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</si>
  <si>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</si>
  <si>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</si>
  <si>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</si>
  <si>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</si>
  <si>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</si>
  <si>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</si>
  <si>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</si>
  <si>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</si>
  <si>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</si>
  <si>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</si>
  <si>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</si>
  <si>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</si>
  <si>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</si>
  <si>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</si>
  <si>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</si>
  <si>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</si>
  <si>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</si>
  <si>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</si>
  <si>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</si>
  <si>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</si>
  <si>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</si>
  <si>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</si>
  <si>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</si>
  <si>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</si>
  <si>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</si>
  <si>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</si>
  <si>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</si>
  <si>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</si>
  <si>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</si>
  <si>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</si>
  <si>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</si>
  <si>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</si>
  <si>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</si>
  <si>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</si>
  <si>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</si>
  <si>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</si>
  <si>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</si>
  <si>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</si>
  <si>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</si>
  <si>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</si>
  <si>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</si>
  <si>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</si>
  <si>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</si>
  <si>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</si>
  <si>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</si>
  <si>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</si>
  <si>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</si>
  <si>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</si>
  <si>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</si>
  <si>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</si>
  <si>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</si>
  <si>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</si>
  <si>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</si>
  <si>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</si>
  <si>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</si>
  <si>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</si>
  <si>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</si>
  <si>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</si>
  <si>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</si>
  <si>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</si>
  <si>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</si>
  <si>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</si>
  <si>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</si>
  <si>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</si>
  <si>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</si>
  <si>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</si>
  <si>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</si>
  <si>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</si>
  <si>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</si>
  <si>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</si>
  <si>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</si>
  <si>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</si>
  <si>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</si>
  <si>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</si>
  <si>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</si>
  <si>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</si>
  <si>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</si>
  <si>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</si>
  <si>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</si>
  <si>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</si>
  <si>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</si>
  <si>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</si>
  <si>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</si>
  <si>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</si>
  <si>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</si>
  <si>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</si>
  <si>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</si>
  <si>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</si>
  <si>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</si>
  <si>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</si>
  <si>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</si>
  <si>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</si>
  <si>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</si>
  <si>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</si>
  <si>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</si>
  <si>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</si>
  <si>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</si>
  <si>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</si>
  <si>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</si>
  <si>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</si>
  <si>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</si>
  <si>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</si>
  <si>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</si>
  <si>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</si>
  <si>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</si>
  <si>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</si>
  <si>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</si>
  <si>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</si>
  <si>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</si>
  <si>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</si>
  <si>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</si>
  <si>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</si>
  <si>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</si>
  <si>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</si>
  <si>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</si>
  <si>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</si>
  <si>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</si>
  <si>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</si>
  <si>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</si>
  <si>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</si>
  <si>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</si>
  <si>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</si>
  <si>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</si>
  <si>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</si>
  <si>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</si>
  <si>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</si>
  <si>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</si>
  <si>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</si>
  <si>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</si>
  <si>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</si>
  <si>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</si>
  <si>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</si>
  <si>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</si>
  <si>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</si>
  <si>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</si>
  <si>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</si>
  <si>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</si>
  <si>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</si>
  <si>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</si>
  <si>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</si>
  <si>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</si>
  <si>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</si>
  <si>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</si>
  <si>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</si>
  <si>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</si>
  <si>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</si>
  <si>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</si>
  <si>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</si>
  <si>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</si>
  <si>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</si>
  <si>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</si>
  <si>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</si>
  <si>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</si>
  <si>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</si>
  <si>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</si>
  <si>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</si>
  <si>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</si>
  <si>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</si>
  <si>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</si>
  <si>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</si>
  <si>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</si>
  <si>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</si>
  <si>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</si>
  <si>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</si>
  <si>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</si>
  <si>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</si>
  <si>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</si>
  <si>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</si>
  <si>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</si>
  <si>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</si>
  <si>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</si>
  <si>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</si>
  <si>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</si>
  <si>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</si>
  <si>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</si>
  <si>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</si>
  <si>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</si>
  <si>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</si>
  <si>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</si>
  <si>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</si>
  <si>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</si>
  <si>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</si>
  <si>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</si>
  <si>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</si>
  <si>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</si>
  <si>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</si>
  <si>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</si>
  <si>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</si>
  <si>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</si>
  <si>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</si>
  <si>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</si>
  <si>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</si>
  <si>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</si>
  <si>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</si>
  <si>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</si>
  <si>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</si>
  <si>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</si>
  <si>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</si>
  <si>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</si>
  <si>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</si>
  <si>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</si>
  <si>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</si>
  <si>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</si>
  <si>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</si>
  <si>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</si>
  <si>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</si>
  <si>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</si>
  <si>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</si>
  <si>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</si>
  <si>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</si>
  <si>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</si>
  <si>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</si>
  <si>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</si>
  <si>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</si>
  <si>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</si>
  <si>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</si>
  <si>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</si>
  <si>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</si>
  <si>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</si>
  <si>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</si>
  <si>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</si>
  <si>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</si>
  <si>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</si>
  <si>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</si>
  <si>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</si>
  <si>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</si>
  <si>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</si>
  <si>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</si>
  <si>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</si>
  <si>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</si>
  <si>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</si>
  <si>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</si>
  <si>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</si>
  <si>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</si>
  <si>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</si>
  <si>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</si>
  <si>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</si>
  <si>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</si>
  <si>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</si>
  <si>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</si>
  <si>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</si>
  <si>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</si>
  <si>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</si>
  <si>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</si>
  <si>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</si>
  <si>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</si>
  <si>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</si>
  <si>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</si>
  <si>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</si>
  <si>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</si>
  <si>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</si>
  <si>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</si>
  <si>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</si>
  <si>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</si>
  <si>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</si>
  <si>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</si>
  <si>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</si>
  <si>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</si>
  <si>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</si>
  <si>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</si>
  <si>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</si>
  <si>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</si>
  <si>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</si>
  <si>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</si>
  <si>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</si>
  <si>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</si>
  <si>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</si>
  <si>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</si>
  <si>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</si>
  <si>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</si>
  <si>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</si>
  <si>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</si>
  <si>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</si>
  <si>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</si>
  <si>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</si>
  <si>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</si>
  <si>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</si>
  <si>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</si>
  <si>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</si>
  <si>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</si>
  <si>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</si>
  <si>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</si>
  <si>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</si>
  <si>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</si>
  <si>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</si>
  <si>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</si>
  <si>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</si>
  <si>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</si>
  <si>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</si>
  <si>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</si>
  <si>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</si>
  <si>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</si>
  <si>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</si>
  <si>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</si>
  <si>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</si>
  <si>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</si>
  <si>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</si>
  <si>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</si>
  <si>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</si>
  <si>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</si>
  <si>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</si>
  <si>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</si>
  <si>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</si>
  <si>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</si>
  <si>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</si>
  <si>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</si>
  <si>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</si>
  <si>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</si>
  <si>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</si>
  <si>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</si>
  <si>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</si>
  <si>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</si>
  <si>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</si>
  <si>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</si>
  <si>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</si>
  <si>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</si>
  <si>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</si>
  <si>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</si>
  <si>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</si>
  <si>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</si>
  <si>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</si>
  <si>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</si>
  <si>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</si>
  <si>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</si>
  <si>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</si>
  <si>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</si>
  <si>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</si>
  <si>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</si>
  <si>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</si>
  <si>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</si>
  <si>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</si>
  <si>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</si>
  <si>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</si>
  <si>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</si>
  <si>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</si>
  <si>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</si>
  <si>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</si>
  <si>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</si>
  <si>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</si>
  <si>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</si>
  <si>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</si>
  <si>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</si>
  <si>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</si>
  <si>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</si>
  <si>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</si>
  <si>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</si>
  <si>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</si>
  <si>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</si>
  <si>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</si>
  <si>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</si>
  <si>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</si>
  <si>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</si>
  <si>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</si>
  <si>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</si>
  <si>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</si>
  <si>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</si>
  <si>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</si>
  <si>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</si>
  <si>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</si>
  <si>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</si>
  <si>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</si>
  <si>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</si>
  <si>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</si>
  <si>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</si>
  <si>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</si>
  <si>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</si>
  <si>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</si>
  <si>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</si>
  <si>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</si>
  <si>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</si>
  <si>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</si>
  <si>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</si>
  <si>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</si>
  <si>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</si>
  <si>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</si>
  <si>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</si>
  <si>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</si>
  <si>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</si>
  <si>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</si>
  <si>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</si>
  <si>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</si>
  <si>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</si>
  <si>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</si>
  <si>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</si>
  <si>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</si>
  <si>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</si>
  <si>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</si>
  <si>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</si>
  <si>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</si>
  <si>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</si>
  <si>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</si>
  <si>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</si>
  <si>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</si>
  <si>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</si>
  <si>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</si>
  <si>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</si>
  <si>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</si>
  <si>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</si>
  <si>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</si>
  <si>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</si>
  <si>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</si>
  <si>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</si>
  <si>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</si>
  <si>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</si>
  <si>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</si>
  <si>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</si>
  <si>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</si>
  <si>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</si>
  <si>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</si>
  <si>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</si>
  <si>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</si>
  <si>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</si>
  <si>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</si>
  <si>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</si>
  <si>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</si>
  <si>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</si>
  <si>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</si>
  <si>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</si>
  <si>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</si>
  <si>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</si>
  <si>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</si>
  <si>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</si>
  <si>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</si>
  <si>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</si>
  <si>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</si>
  <si>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</si>
  <si>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</si>
  <si>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</si>
  <si>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</si>
  <si>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</si>
  <si>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</si>
  <si>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</si>
  <si>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</si>
  <si>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</si>
  <si>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</si>
  <si>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</si>
  <si>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</si>
  <si>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</si>
  <si>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</si>
  <si>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</si>
  <si>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</si>
  <si>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</si>
  <si>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</si>
  <si>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</si>
  <si>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</si>
  <si>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</si>
  <si>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</si>
  <si>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</si>
  <si>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</si>
  <si>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</si>
  <si>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</si>
  <si>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</si>
  <si>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</si>
  <si>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</si>
  <si>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</si>
  <si>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</si>
  <si>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</si>
  <si>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</si>
  <si>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</si>
  <si>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</si>
  <si>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</si>
  <si>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</si>
  <si>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</si>
  <si>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</si>
  <si>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</si>
  <si>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</si>
  <si>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</si>
  <si>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</si>
  <si>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</si>
  <si>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</si>
  <si>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</si>
  <si>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</si>
  <si>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</si>
  <si>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</si>
  <si>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</si>
  <si>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</si>
  <si>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</si>
  <si>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</si>
  <si>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</si>
  <si>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</si>
  <si>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</si>
  <si>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</si>
  <si>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</si>
  <si>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</si>
  <si>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</si>
  <si>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</si>
  <si>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</si>
  <si>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</si>
  <si>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</si>
  <si>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</si>
  <si>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</si>
  <si>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</si>
  <si>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</si>
  <si>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</si>
  <si>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</si>
  <si>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</si>
  <si>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</si>
  <si>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</si>
  <si>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</si>
  <si>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</si>
  <si>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</si>
  <si>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</si>
  <si>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</si>
  <si>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</si>
  <si>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</si>
  <si>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</si>
  <si>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</si>
  <si>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</si>
  <si>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</si>
  <si>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</si>
  <si>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</si>
  <si>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</si>
  <si>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</si>
  <si>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</si>
  <si>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</si>
  <si>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</si>
  <si>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</si>
  <si>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</si>
  <si>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</si>
  <si>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</si>
  <si>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</si>
  <si>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</si>
  <si>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</si>
  <si>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</si>
  <si>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</si>
  <si>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</si>
  <si>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</si>
  <si>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</si>
  <si>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</si>
  <si>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</si>
  <si>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</si>
  <si>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</si>
  <si>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</si>
  <si>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</si>
  <si>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</si>
  <si>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</si>
  <si>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</si>
  <si>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</si>
  <si>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</si>
  <si>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</si>
  <si>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</si>
  <si>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</si>
  <si>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</si>
  <si>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</si>
  <si>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</si>
  <si>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</si>
  <si>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</si>
  <si>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</si>
  <si>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</si>
  <si>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</si>
  <si>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</si>
  <si>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</si>
  <si>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</si>
  <si>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</si>
  <si>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</si>
  <si>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</si>
  <si>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</si>
  <si>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</si>
  <si>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</si>
  <si>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</si>
  <si>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</si>
  <si>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</si>
  <si>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</si>
  <si>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</si>
  <si>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</si>
  <si>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</si>
  <si>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</si>
  <si>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</si>
  <si>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</si>
  <si>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</si>
  <si>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</si>
  <si>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</si>
  <si>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</si>
  <si>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</si>
  <si>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</si>
  <si>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</si>
  <si>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</si>
  <si>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</si>
  <si>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</si>
  <si>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</si>
  <si>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</si>
  <si>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</si>
  <si>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</si>
  <si>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</si>
  <si>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</si>
  <si>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</si>
  <si>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</si>
  <si>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</si>
  <si>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</si>
  <si>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</si>
  <si>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</si>
  <si>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</si>
  <si>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</si>
  <si>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</si>
  <si>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</si>
  <si>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</si>
  <si>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</si>
  <si>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</si>
  <si>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</si>
  <si>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</si>
  <si>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</si>
  <si>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</si>
  <si>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</si>
  <si>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</si>
  <si>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</si>
  <si>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</si>
  <si>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</si>
  <si>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</si>
  <si>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</si>
  <si>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</si>
  <si>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</si>
  <si>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</si>
  <si>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</si>
  <si>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</si>
  <si>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</si>
  <si>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</si>
  <si>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</si>
  <si>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</si>
  <si>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</si>
  <si>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</si>
  <si>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</si>
  <si>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</si>
  <si>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</si>
  <si>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</si>
  <si>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</si>
  <si>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</si>
  <si>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</si>
  <si>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</si>
  <si>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</si>
  <si>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</si>
  <si>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</si>
  <si>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</si>
  <si>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</si>
  <si>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</si>
  <si>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</si>
  <si>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</si>
  <si>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</si>
  <si>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</si>
  <si>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</si>
  <si>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</si>
  <si>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</si>
  <si>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</si>
  <si>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</si>
  <si>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</si>
  <si>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</si>
  <si>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</si>
  <si>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</si>
  <si>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</si>
  <si>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</si>
  <si>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</si>
  <si>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</si>
  <si>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</si>
  <si>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</si>
  <si>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</si>
  <si>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</si>
  <si>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</si>
  <si>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</si>
  <si>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</si>
  <si>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</si>
  <si>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</si>
  <si>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</si>
  <si>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</si>
  <si>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</si>
  <si>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</si>
  <si>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</si>
  <si>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</si>
  <si>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</si>
  <si>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</si>
  <si>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</si>
  <si>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</si>
  <si>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</si>
  <si>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</si>
  <si>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</si>
  <si>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</si>
  <si>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</si>
  <si>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</si>
  <si>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</si>
  <si>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</si>
  <si>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</si>
  <si>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</si>
  <si>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</si>
  <si>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</si>
  <si>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</si>
  <si>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</si>
  <si>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</si>
  <si>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</si>
  <si>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</si>
  <si>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</si>
  <si>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</si>
  <si>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</si>
  <si>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</si>
  <si>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</si>
  <si>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</si>
  <si>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</si>
  <si>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</si>
  <si>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</si>
  <si>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</si>
  <si>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</si>
  <si>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</si>
  <si>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</si>
  <si>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</si>
  <si>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</si>
  <si>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</si>
  <si>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</si>
  <si>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</si>
  <si>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</si>
  <si>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</si>
  <si>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</si>
  <si>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</si>
  <si>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</si>
  <si>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</si>
  <si>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</si>
  <si>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</si>
  <si>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</si>
  <si>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</si>
  <si>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</si>
  <si>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</si>
  <si>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</si>
  <si>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</si>
  <si>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</si>
  <si>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</si>
  <si>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</si>
  <si>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</si>
  <si>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</si>
  <si>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</si>
  <si>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</si>
  <si>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</si>
  <si>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</si>
  <si>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</si>
  <si>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</si>
  <si>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</si>
  <si>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</si>
  <si>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</si>
  <si>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</si>
  <si>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</si>
  <si>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</si>
  <si>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</si>
  <si>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</si>
  <si>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</si>
  <si>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</si>
  <si>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</si>
  <si>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</si>
  <si>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</si>
  <si>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</si>
  <si>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</si>
  <si>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</si>
  <si>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</si>
  <si>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</si>
  <si>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</si>
  <si>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</si>
  <si>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</si>
  <si>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</si>
  <si>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</si>
  <si>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</si>
  <si>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</si>
  <si>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</si>
  <si>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</si>
  <si>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</si>
  <si>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</si>
  <si>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</si>
  <si>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</si>
  <si>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</si>
  <si>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</si>
  <si>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</si>
  <si>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</si>
  <si>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</si>
  <si>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</si>
  <si>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</si>
  <si>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</si>
  <si>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</si>
  <si>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</si>
  <si>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</si>
  <si>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</si>
  <si>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</si>
  <si>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</si>
  <si>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</si>
  <si>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</si>
  <si>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</si>
  <si>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</si>
  <si>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</si>
  <si>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</si>
  <si>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</si>
  <si>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</si>
  <si>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</si>
  <si>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</si>
  <si>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</si>
  <si>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</si>
  <si>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</si>
  <si>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</si>
  <si>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</si>
  <si>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</si>
  <si>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</si>
  <si>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</si>
  <si>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</si>
  <si>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</si>
  <si>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</si>
  <si>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</si>
  <si>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</si>
  <si>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</si>
  <si>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</si>
  <si>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</si>
  <si>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</si>
  <si>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</si>
  <si>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</si>
  <si>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</si>
  <si>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</si>
  <si>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</si>
  <si>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</si>
  <si>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</si>
  <si>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</si>
  <si>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</si>
  <si>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</si>
  <si>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</si>
  <si>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</si>
  <si>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</si>
  <si>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</si>
  <si>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</si>
  <si>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</si>
  <si>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</si>
  <si>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</si>
  <si>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</si>
  <si>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</si>
  <si>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</si>
  <si>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</si>
  <si>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</si>
  <si>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</si>
  <si>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</si>
  <si>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</si>
  <si>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</si>
  <si>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</si>
  <si>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</si>
  <si>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</si>
  <si>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</si>
  <si>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</si>
  <si>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</si>
  <si>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</si>
  <si>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</si>
  <si>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</si>
  <si>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</si>
  <si>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</si>
  <si>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</si>
  <si>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</si>
  <si>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</si>
  <si>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</si>
  <si>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</si>
  <si>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</si>
  <si>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</si>
  <si>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</si>
  <si>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</si>
  <si>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</si>
  <si>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</si>
  <si>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</si>
  <si>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</si>
  <si>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</si>
  <si>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</si>
  <si>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</si>
  <si>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</si>
  <si>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</si>
  <si>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</si>
  <si>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</si>
  <si>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</si>
  <si>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</si>
  <si>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</si>
  <si>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</si>
  <si>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</si>
  <si>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</si>
  <si>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</si>
  <si>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</si>
  <si>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</si>
  <si>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</si>
  <si>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</si>
  <si>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</si>
  <si>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</si>
  <si>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</si>
  <si>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</si>
  <si>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</si>
  <si>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</si>
  <si>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</si>
  <si>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</si>
  <si>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</si>
  <si>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</si>
  <si>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</si>
  <si>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</si>
  <si>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</si>
  <si>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</si>
  <si>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</si>
  <si>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</si>
  <si>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</si>
  <si>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</si>
  <si>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</si>
  <si>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</si>
  <si>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</si>
  <si>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</si>
  <si>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</si>
  <si>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</si>
  <si>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</si>
  <si>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</si>
  <si>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</si>
  <si>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</si>
  <si>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</si>
  <si>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</si>
  <si>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</si>
  <si>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</si>
  <si>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</si>
  <si>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</si>
  <si>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</si>
  <si>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</si>
  <si>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</si>
  <si>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</si>
  <si>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</si>
  <si>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</si>
  <si>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</si>
  <si>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</si>
  <si>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</si>
  <si>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</si>
  <si>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</si>
  <si>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</si>
  <si>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</si>
  <si>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</si>
  <si>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</si>
  <si>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</si>
  <si>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</si>
  <si>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</si>
  <si>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</si>
  <si>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</si>
  <si>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</si>
  <si>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</si>
  <si>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</si>
  <si>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</si>
  <si>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</si>
  <si>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</si>
  <si>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</si>
  <si>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</si>
  <si>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</si>
  <si>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</si>
  <si>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</si>
  <si>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</si>
  <si>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</si>
  <si>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</si>
  <si>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</si>
  <si>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</si>
  <si>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</si>
  <si>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</si>
  <si>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</si>
  <si>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</si>
  <si>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</si>
  <si>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</si>
  <si>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</si>
  <si>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</si>
  <si>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</si>
  <si>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</si>
  <si>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</si>
  <si>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</si>
  <si>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</si>
  <si>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</si>
  <si>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</si>
  <si>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</si>
  <si>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</si>
  <si>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</si>
  <si>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</si>
  <si>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</si>
  <si>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</si>
  <si>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</si>
  <si>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</si>
  <si>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</si>
  <si>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</si>
  <si>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</si>
  <si>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</si>
  <si>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</si>
  <si>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</si>
  <si>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</si>
  <si>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</si>
  <si>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</si>
  <si>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</si>
  <si>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</si>
  <si>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</si>
  <si>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</si>
  <si>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</si>
  <si>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</si>
  <si>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</si>
  <si>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</si>
  <si>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</si>
  <si>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</si>
  <si>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</si>
  <si>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</si>
  <si>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</si>
  <si>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</si>
  <si>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</si>
  <si>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</si>
  <si>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</si>
  <si>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</si>
  <si>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</si>
  <si>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</si>
  <si>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</si>
  <si>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</si>
  <si>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</si>
  <si>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</si>
  <si>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</si>
  <si>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</si>
  <si>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</si>
  <si>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</si>
  <si>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</si>
  <si>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</si>
  <si>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</si>
  <si>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</si>
  <si>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</si>
  <si>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</si>
  <si>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</si>
  <si>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</si>
  <si>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</si>
  <si>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</si>
  <si>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</si>
  <si>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</si>
  <si>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</si>
  <si>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</si>
  <si>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</si>
  <si>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</si>
  <si>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</si>
  <si>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</si>
  <si>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</si>
  <si>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</si>
  <si>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</si>
  <si>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</si>
  <si>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</si>
  <si>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</si>
  <si>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</si>
  <si>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</si>
  <si>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</si>
  <si>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</si>
  <si>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</si>
  <si>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</si>
  <si>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</si>
  <si>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</si>
  <si>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</si>
  <si>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</si>
  <si>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</si>
  <si>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</si>
  <si>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</si>
  <si>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</si>
  <si>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</si>
  <si>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</si>
  <si>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</si>
  <si>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</si>
  <si>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</si>
  <si>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</si>
  <si>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</si>
  <si>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</si>
  <si>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</si>
  <si>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</si>
  <si>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</si>
  <si>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</si>
  <si>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</si>
  <si>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</si>
  <si>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</si>
  <si>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</si>
  <si>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</si>
  <si>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</si>
  <si>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</si>
  <si>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</si>
  <si>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</si>
  <si>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</si>
  <si>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</si>
  <si>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</si>
  <si>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</si>
  <si>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</si>
  <si>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</si>
  <si>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</si>
  <si>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</si>
  <si>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</si>
  <si>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</si>
  <si>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</si>
  <si>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</si>
  <si>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</si>
  <si>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</si>
  <si>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</si>
  <si>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</si>
  <si>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</si>
  <si>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</si>
  <si>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</si>
  <si>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</si>
  <si>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</si>
  <si>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</si>
  <si>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</si>
  <si>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</si>
  <si>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</si>
  <si>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</si>
  <si>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</si>
  <si>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</si>
  <si>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</si>
  <si>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</si>
  <si>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</si>
  <si>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</si>
  <si>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</si>
  <si>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</si>
  <si>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</si>
  <si>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</si>
  <si>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</si>
  <si>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</si>
  <si>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</si>
  <si>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</si>
  <si>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</si>
  <si>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</si>
  <si>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</si>
  <si>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</si>
  <si>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</si>
  <si>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</si>
  <si>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</si>
  <si>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</si>
  <si>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</si>
  <si>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</si>
  <si>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</si>
  <si>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</si>
  <si>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</si>
  <si>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</si>
  <si>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</si>
  <si>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</si>
  <si>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</si>
  <si>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</si>
  <si>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</si>
  <si>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</si>
  <si>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</si>
  <si>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</si>
  <si>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</si>
  <si>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</si>
  <si>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</si>
  <si>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</si>
  <si>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</si>
  <si>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</si>
  <si>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</si>
  <si>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</si>
  <si>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</si>
  <si>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</si>
  <si>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</si>
  <si>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</si>
  <si>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</si>
  <si>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</si>
  <si>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</si>
  <si>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</si>
  <si>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</si>
  <si>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</si>
  <si>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</si>
  <si>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</si>
  <si>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</si>
  <si>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</si>
  <si>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</si>
  <si>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</si>
  <si>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</si>
  <si>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</si>
  <si>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</si>
  <si>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</si>
  <si>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</si>
  <si>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</si>
  <si>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</si>
  <si>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</si>
  <si>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</si>
  <si>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</si>
  <si>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</si>
  <si>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</si>
  <si>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</si>
  <si>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</si>
  <si>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</si>
  <si>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</si>
  <si>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</si>
  <si>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</si>
  <si>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</si>
  <si>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</si>
  <si>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</si>
  <si>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</si>
  <si>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</si>
  <si>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</si>
  <si>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</si>
  <si>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</si>
  <si>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</si>
  <si>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</si>
  <si>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</si>
  <si>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</si>
  <si>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</si>
  <si>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</si>
  <si>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</si>
  <si>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</si>
  <si>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</si>
  <si>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</si>
  <si>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</si>
  <si>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</si>
  <si>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</si>
  <si>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</si>
  <si>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</si>
  <si>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</si>
  <si>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</si>
  <si>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</si>
  <si>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</si>
  <si>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</si>
  <si>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</si>
  <si>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</si>
  <si>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</si>
  <si>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</si>
  <si>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</si>
  <si>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</si>
  <si>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</si>
  <si>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</si>
  <si>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</si>
  <si>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</si>
  <si>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</si>
  <si>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</si>
  <si>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</si>
  <si>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</si>
  <si>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</si>
  <si>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</si>
  <si>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</si>
  <si>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</si>
  <si>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</si>
  <si>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</si>
  <si>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</si>
  <si>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</si>
  <si>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</si>
  <si>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</si>
  <si>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</si>
  <si>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</si>
  <si>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</si>
  <si>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</si>
  <si>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</si>
  <si>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</si>
  <si>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</si>
  <si>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</si>
  <si>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</si>
  <si>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</si>
  <si>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</si>
  <si>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</si>
  <si>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</si>
  <si>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</si>
  <si>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</si>
  <si>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</si>
  <si>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</si>
  <si>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</si>
  <si>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</si>
  <si>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</si>
  <si>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</si>
  <si>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</si>
  <si>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</si>
  <si>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</si>
  <si>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</si>
  <si>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</si>
  <si>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</si>
  <si>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</si>
  <si>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</si>
  <si>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</si>
  <si>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</si>
  <si>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</si>
  <si>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</si>
  <si>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</si>
  <si>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</si>
  <si>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</si>
  <si>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</si>
  <si>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</si>
  <si>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</si>
  <si>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</si>
  <si>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</si>
  <si>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</si>
  <si>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</si>
  <si>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</si>
  <si>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</si>
  <si>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</si>
  <si>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</si>
  <si>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</si>
  <si>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</si>
  <si>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</si>
  <si>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</si>
  <si>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</si>
  <si>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</si>
  <si>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</si>
  <si>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</si>
  <si>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</si>
  <si>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</si>
  <si>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</si>
  <si>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</si>
  <si>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</si>
  <si>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</si>
  <si>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</si>
  <si>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</si>
  <si>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</si>
  <si>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</si>
  <si>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</si>
  <si>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</si>
  <si>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</si>
  <si>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</si>
  <si>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</si>
  <si>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</si>
  <si>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</si>
  <si>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</si>
  <si>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</si>
  <si>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</si>
  <si>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</si>
  <si>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</si>
  <si>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</si>
  <si>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</si>
  <si>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</si>
  <si>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</si>
  <si>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</si>
  <si>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</si>
  <si>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</si>
  <si>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</si>
  <si>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</si>
  <si>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</si>
  <si>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</si>
  <si>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</si>
  <si>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</si>
  <si>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</si>
  <si>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</si>
  <si>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</si>
  <si>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</si>
  <si>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</si>
  <si>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</si>
  <si>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</si>
  <si>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</si>
  <si>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</si>
  <si>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</si>
  <si>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</si>
  <si>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</si>
  <si>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</si>
  <si>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</si>
  <si>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</si>
  <si>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</si>
  <si>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</si>
  <si>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</si>
  <si>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</si>
  <si>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</si>
  <si>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</si>
  <si>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</si>
  <si>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</si>
  <si>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</si>
  <si>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</si>
  <si>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</si>
  <si>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</si>
  <si>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</si>
  <si>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</si>
  <si>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</si>
  <si>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</si>
  <si>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</si>
  <si>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</si>
  <si>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</si>
  <si>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</si>
  <si>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</si>
  <si>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</si>
  <si>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</si>
  <si>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</si>
  <si>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</si>
  <si>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</si>
  <si>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</si>
  <si>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</si>
  <si>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</si>
  <si>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</si>
  <si>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</si>
  <si>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</si>
  <si>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</si>
  <si>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</si>
  <si>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</si>
  <si>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</si>
  <si>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</si>
  <si>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</si>
  <si>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</si>
  <si>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</si>
  <si>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</si>
  <si>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</si>
  <si>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</si>
  <si>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</si>
  <si>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</si>
  <si>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</si>
  <si>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</si>
  <si>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</si>
  <si>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</si>
  <si>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</si>
  <si>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</si>
  <si>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</si>
  <si>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</si>
  <si>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</si>
  <si>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</si>
  <si>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</si>
  <si>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</si>
  <si>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</si>
  <si>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</si>
  <si>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</si>
  <si>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</si>
  <si>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</si>
  <si>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</si>
  <si>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</si>
  <si>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</si>
  <si>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</si>
  <si>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</si>
  <si>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</si>
  <si>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</si>
  <si>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</si>
  <si>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</si>
  <si>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</si>
  <si>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</si>
  <si>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</si>
  <si>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</si>
  <si>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</si>
  <si>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</si>
  <si>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</si>
  <si>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</si>
  <si>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</si>
  <si>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</si>
  <si>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</si>
  <si>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</si>
  <si>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</si>
  <si>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</si>
  <si>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</si>
  <si>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</si>
  <si>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</si>
  <si>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</si>
  <si>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</si>
  <si>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</si>
  <si>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</si>
  <si>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</si>
  <si>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</si>
  <si>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</si>
  <si>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</si>
  <si>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</si>
  <si>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</si>
  <si>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</si>
  <si>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</si>
  <si>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</si>
  <si>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</si>
  <si>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</si>
  <si>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</si>
  <si>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</si>
  <si>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</si>
  <si>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</si>
  <si>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</si>
  <si>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</si>
  <si>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</si>
  <si>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</si>
  <si>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</si>
  <si>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</si>
  <si>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</si>
  <si>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</si>
  <si>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</si>
  <si>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</si>
  <si>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</si>
  <si>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</si>
  <si>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</si>
  <si>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</si>
  <si>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</si>
  <si>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</si>
  <si>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</si>
  <si>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</si>
  <si>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</si>
  <si>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</si>
  <si>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</si>
  <si>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</si>
  <si>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</si>
  <si>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</si>
  <si>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</si>
  <si>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</si>
  <si>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</si>
  <si>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</si>
  <si>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</si>
  <si>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</si>
  <si>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</si>
  <si>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</si>
  <si>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</si>
  <si>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</si>
  <si>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</si>
  <si>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</si>
  <si>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</si>
  <si>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</si>
  <si>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</si>
  <si>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</si>
  <si>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</si>
  <si>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</si>
  <si>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</si>
  <si>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</si>
  <si>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</si>
  <si>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</si>
  <si>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</si>
  <si>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</si>
  <si>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</si>
  <si>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</si>
  <si>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</si>
  <si>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</si>
  <si>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</si>
  <si>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</si>
  <si>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</si>
  <si>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</si>
  <si>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</si>
  <si>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</si>
  <si>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</si>
  <si>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</si>
  <si>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</si>
  <si>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</si>
  <si>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</si>
  <si>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</si>
  <si>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</si>
  <si>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</si>
  <si>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</si>
  <si>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</si>
  <si>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</si>
  <si>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</si>
  <si>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</si>
  <si>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</si>
  <si>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</si>
  <si>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</si>
  <si>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</si>
  <si>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</si>
  <si>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</si>
  <si>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</si>
  <si>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</si>
  <si>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</si>
  <si>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</si>
  <si>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</si>
  <si>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</si>
  <si>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</si>
  <si>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</si>
  <si>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</si>
  <si>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</si>
  <si>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</si>
  <si>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</si>
  <si>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</si>
  <si>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</si>
  <si>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</si>
  <si>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</si>
  <si>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</si>
  <si>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</si>
  <si>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</si>
  <si>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</si>
  <si>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</si>
  <si>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</si>
  <si>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</si>
  <si>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</si>
  <si>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</si>
  <si>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</si>
  <si>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</si>
  <si>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</si>
  <si>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</si>
  <si>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</si>
  <si>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</si>
  <si>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</si>
  <si>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</si>
  <si>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</si>
  <si>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</si>
  <si>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</si>
  <si>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</si>
  <si>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</si>
  <si>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</si>
  <si>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</si>
  <si>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</si>
  <si>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</si>
  <si>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</si>
  <si>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</si>
  <si>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</si>
  <si>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</si>
  <si>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</si>
  <si>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</si>
  <si>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</si>
  <si>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</si>
  <si>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</si>
  <si>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</si>
  <si>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</si>
  <si>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</si>
  <si>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</si>
  <si>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</si>
  <si>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</si>
  <si>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</si>
  <si>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</si>
  <si>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</si>
  <si>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</si>
  <si>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</si>
  <si>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</si>
  <si>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</si>
  <si>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</si>
  <si>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</si>
  <si>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</si>
  <si>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</si>
  <si>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</si>
  <si>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</si>
  <si>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</si>
  <si>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</si>
  <si>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</si>
  <si>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</si>
  <si>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</si>
  <si>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</si>
  <si>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</si>
  <si>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</si>
  <si>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</si>
  <si>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</si>
  <si>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</si>
  <si>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</si>
  <si>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</si>
  <si>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</si>
  <si>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</si>
  <si>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</si>
  <si>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</si>
  <si>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</si>
  <si>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</si>
  <si>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</si>
  <si>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</si>
  <si>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</si>
  <si>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</si>
  <si>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</si>
  <si>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</si>
  <si>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</si>
  <si>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</si>
  <si>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</si>
  <si>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</si>
  <si>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</si>
  <si>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</si>
  <si>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</si>
  <si>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</si>
  <si>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</si>
  <si>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</si>
  <si>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</si>
  <si>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</si>
  <si>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</si>
  <si>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</si>
  <si>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</si>
  <si>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</si>
  <si>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</si>
  <si>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</si>
  <si>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</si>
  <si>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</si>
  <si>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</si>
  <si>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</si>
  <si>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</si>
  <si>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</si>
  <si>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</si>
  <si>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</si>
  <si>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</si>
  <si>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</si>
  <si>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</si>
  <si>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</si>
  <si>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</si>
  <si>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</si>
  <si>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</si>
  <si>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</si>
  <si>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</si>
  <si>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</si>
  <si>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</si>
  <si>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</si>
  <si>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</si>
  <si>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</si>
  <si>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</si>
  <si>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</si>
  <si>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</si>
  <si>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</si>
  <si>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</si>
  <si>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</si>
  <si>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</si>
  <si>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</si>
  <si>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</si>
  <si>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</si>
  <si>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</si>
  <si>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</si>
  <si>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</si>
  <si>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</si>
  <si>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</si>
  <si>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</si>
  <si>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</si>
  <si>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</si>
  <si>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</si>
  <si>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</si>
  <si>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</si>
  <si>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</si>
  <si>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</si>
  <si>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</si>
  <si>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</si>
  <si>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</si>
  <si>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</si>
  <si>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</si>
  <si>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</si>
  <si>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</si>
  <si>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</si>
  <si>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</si>
  <si>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</si>
  <si>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</si>
  <si>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</si>
  <si>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</si>
  <si>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</si>
  <si>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</si>
  <si>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</si>
  <si>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</si>
  <si>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</si>
  <si>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</si>
  <si>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</si>
  <si>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</si>
  <si>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</si>
  <si>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</si>
  <si>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</si>
  <si>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</si>
  <si>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</si>
  <si>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</si>
  <si>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</si>
  <si>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</si>
  <si>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</si>
  <si>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</si>
  <si>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</si>
  <si>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</si>
  <si>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</si>
  <si>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</si>
  <si>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</si>
  <si>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</si>
  <si>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</si>
  <si>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</si>
  <si>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</si>
  <si>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</si>
  <si>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</si>
  <si>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</si>
  <si>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</si>
  <si>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</si>
  <si>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</si>
  <si>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</si>
  <si>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</si>
  <si>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</si>
  <si>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</si>
  <si>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</si>
  <si>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</si>
  <si>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</si>
  <si>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</si>
  <si>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</si>
  <si>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</si>
  <si>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</si>
  <si>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</si>
  <si>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</si>
  <si>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</si>
  <si>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</si>
  <si>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</si>
  <si>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</si>
  <si>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</si>
  <si>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</si>
  <si>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</si>
  <si>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</si>
  <si>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</si>
  <si>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</si>
  <si>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</si>
  <si>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</si>
  <si>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</si>
  <si>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</si>
  <si>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</si>
  <si>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</si>
  <si>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</si>
  <si>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</si>
  <si>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</si>
  <si>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</si>
  <si>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</si>
  <si>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</si>
  <si>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</si>
  <si>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</si>
  <si>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</si>
  <si>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</si>
  <si>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</si>
  <si>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</si>
  <si>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</si>
  <si>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</si>
  <si>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</si>
  <si>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</si>
  <si>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</si>
  <si>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</si>
  <si>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</si>
  <si>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</si>
  <si>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</si>
  <si>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</si>
  <si>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</si>
  <si>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</si>
  <si>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</si>
  <si>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</si>
  <si>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</si>
  <si>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</si>
  <si>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</si>
  <si>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</si>
  <si>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</si>
  <si>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</si>
  <si>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</si>
  <si>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</si>
  <si>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</si>
  <si>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</si>
  <si>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</si>
  <si>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</si>
  <si>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</si>
  <si>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</si>
  <si>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</si>
  <si>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</si>
  <si>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</si>
  <si>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</si>
  <si>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</si>
  <si>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</si>
  <si>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</si>
  <si>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</si>
  <si>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</si>
  <si>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</si>
  <si>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</si>
  <si>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</si>
  <si>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</si>
  <si>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</si>
  <si>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</si>
  <si>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</si>
  <si>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</si>
  <si>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</si>
  <si>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</si>
  <si>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</si>
  <si>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</si>
  <si>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</si>
  <si>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</si>
  <si>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</si>
  <si>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</si>
  <si>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</si>
  <si>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</si>
  <si>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</si>
  <si>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</si>
  <si>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</si>
  <si>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</si>
  <si>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</si>
  <si>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</si>
  <si>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</si>
  <si>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</si>
  <si>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</si>
  <si>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</si>
  <si>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</si>
  <si>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</si>
  <si>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</si>
  <si>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</si>
  <si>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</si>
  <si>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</si>
  <si>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</si>
  <si>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</si>
  <si>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</si>
  <si>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</si>
  <si>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</si>
  <si>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</si>
  <si>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</si>
  <si>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</si>
  <si>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</si>
  <si>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</si>
  <si>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</si>
  <si>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</si>
  <si>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</si>
  <si>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</si>
  <si>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</si>
  <si>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</si>
  <si>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</si>
  <si>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</si>
  <si>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</si>
  <si>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</si>
  <si>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</si>
  <si>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</si>
  <si>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</si>
  <si>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</si>
  <si>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</si>
  <si>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</si>
  <si>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</si>
  <si>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</si>
  <si>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</si>
  <si>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</si>
  <si>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</si>
  <si>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</si>
  <si>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</si>
  <si>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</si>
  <si>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</si>
  <si>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</si>
  <si>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</si>
  <si>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</si>
  <si>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</si>
  <si>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</si>
  <si>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</si>
  <si>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</si>
  <si>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</si>
  <si>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</si>
  <si>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</si>
  <si>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</si>
  <si>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</si>
  <si>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</si>
  <si>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</si>
  <si>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</si>
  <si>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</si>
  <si>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</si>
  <si>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</si>
  <si>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</si>
  <si>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</si>
  <si>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</si>
  <si>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</si>
  <si>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</si>
  <si>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</si>
  <si>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</si>
  <si>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</si>
  <si>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</si>
  <si>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</si>
  <si>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</si>
  <si>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</si>
  <si>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</si>
  <si>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</si>
  <si>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</si>
  <si>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</si>
  <si>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</si>
  <si>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</si>
  <si>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</si>
  <si>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</si>
  <si>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</si>
  <si>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</si>
  <si>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</si>
  <si>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</si>
  <si>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</si>
  <si>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</si>
  <si>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</si>
  <si>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</si>
  <si>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</si>
  <si>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</si>
  <si>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</si>
  <si>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</si>
  <si>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</si>
  <si>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</si>
  <si>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</si>
  <si>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</si>
  <si>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</si>
  <si>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</si>
  <si>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</si>
  <si>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</si>
  <si>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</si>
  <si>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</si>
  <si>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</si>
  <si>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</si>
  <si>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</si>
  <si>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</si>
  <si>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</si>
  <si>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</si>
  <si>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</si>
  <si>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</si>
  <si>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</si>
  <si>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</si>
  <si>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</si>
  <si>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</si>
  <si>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</si>
  <si>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</si>
  <si>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</si>
  <si>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</si>
  <si>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</si>
  <si>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</si>
  <si>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</si>
  <si>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</si>
  <si>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</si>
  <si>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</si>
  <si>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</si>
  <si>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</si>
  <si>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</si>
  <si>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</si>
  <si>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</si>
  <si>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</si>
  <si>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</si>
  <si>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</si>
  <si>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</si>
  <si>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</si>
  <si>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</si>
  <si>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</si>
  <si>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</si>
  <si>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</si>
  <si>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</si>
  <si>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</si>
  <si>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</si>
  <si>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</si>
  <si>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</si>
  <si>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</si>
  <si>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</si>
  <si>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</si>
  <si>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</si>
  <si>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</si>
  <si>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</si>
  <si>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</si>
  <si>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</si>
  <si>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</si>
  <si>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</si>
  <si>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</si>
  <si>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</si>
  <si>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</si>
  <si>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</si>
  <si>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</si>
  <si>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</si>
  <si>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</si>
  <si>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</si>
  <si>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</si>
  <si>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</si>
  <si>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</si>
  <si>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</si>
  <si>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</si>
  <si>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</si>
  <si>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</si>
  <si>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</si>
  <si>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</si>
  <si>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</si>
  <si>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</si>
  <si>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</si>
  <si>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</si>
  <si>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</si>
  <si>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</si>
  <si>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</si>
  <si>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</si>
  <si>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</si>
  <si>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</si>
  <si>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</si>
  <si>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</si>
  <si>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</si>
  <si>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</si>
  <si>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</si>
  <si>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</si>
  <si>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</si>
  <si>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</si>
  <si>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</si>
  <si>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</si>
  <si>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</si>
  <si>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</si>
  <si>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</si>
  <si>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</si>
  <si>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</si>
  <si>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</si>
  <si>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</si>
  <si>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</si>
  <si>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</si>
  <si>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</si>
  <si>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</si>
  <si>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</si>
  <si>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</si>
  <si>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</si>
  <si>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</si>
  <si>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</si>
  <si>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</si>
  <si>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</si>
  <si>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</si>
  <si>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</si>
  <si>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</si>
  <si>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</si>
  <si>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</si>
  <si>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</si>
  <si>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</si>
  <si>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</si>
  <si>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</si>
  <si>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</si>
  <si>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</si>
  <si>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</si>
  <si>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</si>
  <si>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</si>
  <si>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</si>
  <si>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</si>
  <si>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</si>
  <si>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</si>
  <si>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</si>
  <si>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</si>
  <si>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</si>
  <si>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</si>
  <si>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</si>
  <si>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</si>
  <si>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</si>
  <si>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</si>
  <si>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</si>
  <si>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</si>
  <si>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</si>
  <si>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</si>
  <si>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</si>
  <si>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</si>
  <si>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</si>
  <si>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</si>
  <si>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</si>
  <si>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</si>
  <si>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</si>
  <si>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</si>
  <si>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</si>
  <si>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</si>
  <si>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</si>
  <si>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</si>
  <si>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</si>
  <si>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</si>
  <si>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</si>
  <si>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</si>
  <si>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</si>
  <si>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</si>
  <si>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</si>
  <si>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</si>
  <si>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</si>
  <si>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</si>
  <si>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</si>
  <si>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</si>
  <si>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</si>
  <si>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</si>
  <si>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</si>
  <si>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</si>
  <si>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</si>
  <si>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</si>
  <si>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</si>
  <si>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</si>
  <si>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</si>
  <si>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</si>
  <si>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</si>
  <si>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</si>
  <si>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</si>
  <si>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</si>
  <si>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</si>
  <si>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</si>
  <si>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</si>
  <si>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</si>
  <si>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</si>
  <si>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</si>
  <si>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</si>
  <si>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</si>
  <si>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</si>
  <si>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</si>
  <si>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</si>
  <si>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</si>
  <si>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</si>
  <si>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</si>
  <si>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</si>
  <si>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</si>
  <si>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</si>
  <si>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</si>
  <si>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</si>
  <si>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</si>
  <si>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</si>
  <si>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</si>
  <si>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</si>
  <si>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</si>
  <si>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</si>
  <si>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</si>
  <si>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</si>
  <si>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</si>
  <si>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</si>
  <si>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</si>
  <si>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</si>
  <si>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</si>
  <si>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</si>
  <si>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</si>
  <si>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</si>
  <si>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</si>
  <si>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</si>
  <si>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</si>
  <si>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</si>
  <si>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</si>
  <si>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</si>
  <si>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</si>
  <si>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</si>
  <si>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</si>
  <si>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</si>
  <si>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</si>
  <si>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</si>
  <si>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</si>
  <si>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</si>
  <si>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</si>
  <si>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</si>
  <si>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</si>
  <si>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</si>
  <si>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</si>
  <si>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</si>
  <si>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</si>
  <si>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</si>
  <si>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</si>
  <si>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</si>
  <si>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</si>
  <si>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</si>
  <si>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</si>
  <si>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</si>
  <si>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</si>
  <si>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</si>
  <si>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</si>
  <si>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</si>
  <si>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</si>
  <si>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</si>
  <si>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</si>
  <si>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</si>
  <si>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</si>
  <si>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</si>
  <si>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</si>
  <si>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</si>
  <si>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</si>
  <si>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</si>
  <si>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</si>
  <si>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</si>
  <si>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</si>
  <si>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</si>
  <si>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</si>
  <si>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</si>
  <si>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</si>
  <si>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</si>
  <si>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</si>
  <si>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</si>
  <si>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</si>
  <si>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</si>
  <si>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</si>
  <si>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</si>
  <si>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</si>
  <si>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</si>
  <si>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</si>
  <si>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</si>
  <si>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</si>
  <si>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</si>
  <si>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</si>
  <si>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</si>
  <si>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</si>
  <si>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</si>
  <si>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</si>
  <si>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</si>
  <si>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</si>
  <si>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</si>
  <si>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</si>
  <si>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</si>
  <si>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</si>
  <si>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</si>
  <si>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</si>
  <si>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</si>
  <si>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</si>
  <si>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</si>
  <si>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</si>
  <si>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</si>
  <si>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</si>
  <si>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</si>
  <si>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</si>
  <si>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</si>
  <si>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</si>
  <si>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</si>
  <si>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</si>
  <si>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</si>
  <si>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</si>
  <si>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</si>
  <si>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</si>
  <si>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</si>
  <si>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</si>
  <si>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</si>
  <si>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</si>
  <si>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</si>
  <si>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</si>
  <si>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</si>
  <si>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</si>
  <si>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</si>
  <si>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</si>
  <si>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</si>
  <si>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</si>
  <si>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</si>
  <si>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</si>
  <si>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</si>
  <si>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</si>
  <si>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</si>
  <si>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</si>
  <si>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</si>
  <si>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</si>
  <si>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</si>
  <si>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</si>
  <si>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</si>
  <si>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</si>
  <si>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</si>
  <si>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</si>
  <si>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</si>
  <si>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</si>
  <si>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</si>
  <si>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</si>
  <si>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</si>
  <si>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</si>
  <si>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</si>
  <si>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</si>
  <si>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</si>
  <si>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</si>
  <si>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</si>
  <si>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</si>
  <si>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</si>
  <si>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</si>
  <si>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</si>
  <si>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</si>
  <si>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</si>
  <si>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</si>
  <si>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</si>
  <si>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</si>
  <si>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</si>
  <si>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</si>
  <si>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</si>
  <si>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</si>
  <si>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</si>
  <si>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</si>
  <si>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</si>
  <si>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</si>
  <si>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</si>
  <si>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</si>
  <si>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</si>
  <si>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</si>
  <si>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</si>
  <si>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</si>
  <si>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</si>
  <si>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</si>
  <si>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</si>
  <si>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</si>
  <si>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</si>
  <si>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</si>
  <si>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</si>
  <si>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</si>
  <si>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</si>
  <si>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</si>
  <si>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</si>
  <si>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</si>
  <si>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</si>
  <si>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</si>
  <si>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</si>
  <si>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</si>
  <si>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</si>
  <si>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</si>
  <si>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</si>
  <si>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</si>
  <si>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</si>
  <si>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</si>
  <si>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</si>
  <si>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</si>
  <si>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</si>
  <si>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</si>
  <si>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</si>
  <si>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</si>
  <si>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</si>
  <si>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</si>
  <si>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</si>
  <si>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</si>
  <si>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</si>
  <si>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</si>
  <si>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</si>
  <si>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</si>
  <si>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</si>
  <si>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</si>
  <si>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</si>
  <si>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</si>
  <si>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</si>
  <si>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</si>
  <si>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</si>
  <si>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</si>
  <si>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</si>
  <si>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</si>
  <si>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</si>
  <si>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</si>
  <si>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</si>
  <si>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</si>
  <si>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</si>
  <si>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</si>
  <si>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</si>
  <si>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</si>
  <si>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</si>
  <si>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</si>
  <si>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</si>
  <si>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</si>
  <si>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</si>
  <si>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</si>
  <si>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</si>
  <si>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</si>
  <si>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</si>
  <si>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</si>
  <si>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</si>
  <si>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</si>
  <si>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</si>
  <si>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</si>
  <si>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</si>
  <si>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</si>
  <si>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</si>
  <si>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</si>
  <si>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</si>
  <si>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</si>
  <si>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</si>
  <si>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</si>
  <si>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</si>
  <si>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</si>
  <si>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</si>
  <si>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</si>
  <si>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</si>
  <si>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</si>
  <si>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</si>
  <si>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</si>
  <si>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</si>
  <si>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</si>
  <si>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</si>
  <si>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</si>
  <si>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</si>
  <si>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</si>
  <si>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</si>
  <si>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</si>
  <si>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</si>
  <si>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</si>
  <si>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</si>
  <si>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</si>
  <si>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</si>
  <si>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</si>
  <si>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</si>
  <si>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</si>
  <si>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</si>
  <si>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</si>
  <si>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</si>
  <si>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</si>
  <si>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</si>
  <si>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</si>
  <si>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</si>
  <si>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</si>
  <si>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</si>
  <si>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</si>
  <si>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</si>
  <si>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</si>
  <si>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</si>
  <si>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</si>
  <si>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</si>
  <si>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</si>
  <si>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</si>
  <si>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</si>
  <si>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</si>
  <si>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</si>
  <si>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</si>
  <si>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</si>
  <si>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</si>
  <si>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</si>
  <si>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</si>
  <si>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</si>
  <si>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</si>
  <si>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</si>
  <si>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</si>
  <si>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</si>
  <si>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</si>
  <si>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</si>
  <si>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</si>
  <si>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</si>
  <si>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</si>
  <si>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</si>
  <si>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</si>
  <si>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</si>
  <si>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</si>
  <si>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</si>
  <si>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</si>
  <si>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</si>
  <si>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</si>
  <si>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</si>
  <si>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</si>
  <si>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</si>
  <si>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</si>
  <si>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</si>
  <si>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</si>
  <si>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</si>
  <si>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</si>
  <si>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</si>
  <si>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</si>
  <si>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</si>
  <si>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</si>
  <si>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</si>
  <si>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</si>
  <si>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</si>
  <si>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</si>
  <si>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</si>
  <si>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</si>
  <si>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</si>
  <si>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</si>
  <si>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</si>
  <si>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</si>
  <si>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</si>
  <si>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</si>
  <si>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</si>
  <si>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</si>
  <si>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</si>
  <si>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</si>
  <si>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</si>
  <si>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</si>
  <si>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</si>
  <si>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</si>
  <si>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</si>
  <si>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</si>
  <si>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</si>
  <si>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</si>
  <si>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</si>
  <si>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</si>
  <si>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</si>
  <si>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</si>
  <si>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</si>
  <si>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</si>
  <si>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</si>
  <si>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</si>
  <si>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</si>
  <si>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</si>
  <si>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</si>
  <si>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</si>
  <si>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</si>
  <si>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</si>
  <si>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</si>
  <si>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</si>
  <si>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</si>
  <si>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</si>
  <si>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</si>
  <si>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</si>
  <si>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</si>
  <si>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</si>
  <si>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</si>
  <si>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</si>
  <si>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</si>
  <si>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</si>
  <si>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</si>
  <si>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</si>
  <si>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</si>
  <si>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</si>
  <si>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</si>
  <si>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</si>
  <si>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</si>
  <si>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</si>
  <si>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</si>
  <si>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</si>
  <si>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</si>
  <si>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</si>
  <si>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</si>
  <si>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</si>
  <si>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</si>
  <si>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</si>
  <si>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</si>
  <si>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</si>
  <si>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</si>
  <si>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</si>
  <si>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</si>
  <si>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</si>
  <si>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</si>
  <si>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</si>
  <si>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</si>
  <si>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</si>
  <si>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</si>
  <si>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</si>
  <si>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</si>
  <si>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</si>
  <si>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</si>
  <si>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</si>
  <si>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</si>
  <si>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</si>
  <si>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</si>
  <si>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</si>
  <si>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</si>
  <si>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</si>
  <si>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</si>
  <si>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</si>
  <si>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</si>
  <si>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</si>
  <si>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</si>
  <si>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</si>
  <si>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</si>
  <si>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</si>
  <si>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</si>
  <si>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</si>
  <si>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</si>
  <si>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</si>
  <si>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</si>
  <si>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</si>
  <si>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</si>
  <si>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</si>
  <si>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</si>
  <si>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</si>
  <si>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</si>
  <si>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</si>
  <si>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</si>
  <si>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</si>
  <si>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</si>
  <si>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</si>
  <si>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</si>
  <si>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</si>
  <si>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</si>
  <si>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</si>
  <si>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</si>
  <si>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</si>
  <si>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</si>
  <si>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</si>
  <si>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</si>
  <si>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</si>
  <si>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</si>
  <si>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</si>
  <si>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</si>
  <si>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</si>
  <si>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</si>
  <si>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</si>
  <si>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</si>
  <si>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</si>
  <si>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</si>
  <si>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</si>
  <si>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</si>
  <si>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</si>
  <si>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</si>
  <si>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</si>
  <si>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</si>
  <si>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</si>
  <si>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</si>
  <si>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</si>
  <si>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</si>
  <si>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</si>
  <si>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</si>
  <si>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</si>
  <si>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</si>
  <si>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</si>
  <si>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</si>
  <si>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</si>
  <si>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</si>
  <si>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</si>
  <si>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</si>
  <si>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</si>
  <si>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</si>
  <si>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</si>
  <si>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</si>
  <si>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</si>
  <si>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</si>
  <si>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</si>
  <si>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</si>
  <si>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</si>
  <si>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</si>
  <si>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</si>
  <si>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</si>
  <si>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</si>
  <si>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</si>
  <si>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</si>
  <si>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</si>
  <si>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</si>
  <si>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</si>
  <si>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</si>
  <si>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</si>
  <si>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</si>
  <si>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</si>
  <si>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</si>
  <si>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</si>
  <si>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</si>
  <si>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</si>
  <si>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</si>
  <si>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</si>
  <si>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</si>
  <si>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</si>
  <si>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</si>
  <si>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</si>
  <si>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</si>
  <si>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</si>
  <si>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</si>
  <si>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</si>
  <si>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</si>
  <si>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</si>
  <si>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</si>
  <si>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</si>
  <si>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</si>
  <si>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</si>
  <si>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</si>
  <si>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</si>
  <si>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</si>
  <si>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</si>
  <si>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</si>
  <si>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</si>
  <si>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</si>
  <si>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</si>
  <si>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</si>
  <si>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</si>
  <si>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</si>
  <si>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</si>
  <si>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</si>
  <si>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</si>
  <si>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</si>
  <si>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</si>
  <si>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</si>
  <si>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</si>
  <si>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</si>
  <si>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</si>
  <si>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</si>
  <si>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</si>
  <si>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</si>
  <si>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</si>
  <si>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</si>
  <si>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</si>
  <si>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</si>
  <si>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</si>
  <si>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</si>
  <si>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</si>
  <si>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</si>
  <si>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</si>
  <si>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</si>
  <si>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</si>
  <si>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</si>
  <si>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</si>
  <si>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</si>
  <si>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</si>
  <si>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</si>
  <si>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</si>
  <si>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</si>
  <si>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</si>
  <si>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</si>
  <si>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</si>
  <si>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</si>
  <si>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</si>
  <si>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</si>
  <si>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</si>
  <si>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</si>
  <si>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</si>
  <si>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</si>
  <si>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</si>
  <si>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</si>
  <si>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</si>
  <si>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</si>
  <si>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</si>
  <si>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</si>
  <si>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</si>
  <si>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</si>
  <si>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</si>
  <si>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</si>
  <si>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</si>
  <si>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</si>
  <si>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</si>
  <si>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</si>
  <si>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</si>
  <si>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</si>
  <si>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</si>
  <si>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</si>
  <si>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</si>
  <si>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</si>
  <si>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</si>
  <si>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</si>
  <si>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</si>
  <si>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</si>
  <si>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</si>
  <si>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</si>
  <si>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</si>
  <si>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</si>
  <si>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</si>
  <si>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</si>
  <si>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</si>
  <si>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</si>
  <si>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</si>
  <si>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</si>
  <si>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</si>
  <si>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</si>
  <si>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</si>
  <si>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</si>
  <si>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</si>
  <si>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</si>
  <si>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</si>
  <si>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</si>
  <si>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</si>
  <si>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</si>
  <si>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</si>
  <si>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</si>
  <si>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</si>
  <si>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</si>
  <si>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</si>
  <si>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</si>
  <si>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</si>
  <si>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</si>
  <si>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</si>
  <si>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</si>
  <si>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</si>
  <si>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</si>
  <si>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</si>
  <si>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</si>
  <si>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</si>
  <si>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</si>
  <si>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</si>
  <si>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</si>
  <si>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</si>
  <si>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</si>
  <si>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</si>
  <si>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</si>
  <si>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</si>
  <si>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</si>
  <si>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</si>
  <si>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</si>
  <si>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</si>
  <si>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</si>
  <si>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</si>
  <si>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</si>
  <si>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</si>
  <si>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</si>
  <si>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</si>
  <si>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</si>
  <si>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</si>
  <si>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</si>
  <si>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</si>
  <si>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</si>
  <si>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</si>
  <si>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</si>
  <si>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</si>
  <si>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</si>
  <si>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</si>
  <si>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</si>
  <si>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</si>
  <si>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</si>
  <si>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</si>
  <si>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</si>
  <si>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</si>
  <si>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</si>
  <si>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</si>
  <si>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</si>
  <si>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</si>
  <si>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</si>
  <si>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</si>
  <si>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</si>
  <si>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</si>
  <si>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</si>
  <si>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</si>
  <si>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</si>
  <si>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</si>
  <si>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</si>
  <si>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</si>
  <si>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</si>
  <si>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</si>
  <si>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</si>
  <si>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</si>
  <si>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</si>
  <si>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</si>
  <si>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</si>
  <si>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</si>
  <si>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</si>
  <si>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</si>
  <si>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</si>
  <si>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</si>
  <si>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</si>
  <si>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</si>
  <si>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</si>
  <si>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</si>
  <si>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</si>
  <si>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</si>
  <si>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</si>
  <si>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</si>
  <si>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</si>
  <si>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</si>
  <si>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</si>
  <si>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</si>
  <si>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</si>
  <si>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</si>
  <si>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</si>
  <si>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</si>
  <si>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</si>
  <si>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</si>
  <si>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</si>
  <si>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</si>
  <si>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</si>
  <si>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</si>
  <si>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</si>
  <si>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</si>
  <si>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</si>
  <si>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</si>
  <si>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</si>
  <si>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</si>
  <si>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</si>
  <si>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</si>
  <si>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</si>
  <si>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</si>
  <si>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</si>
  <si>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</si>
  <si>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</si>
  <si>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</si>
  <si>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</si>
  <si>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</si>
  <si>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</si>
  <si>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</si>
  <si>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</si>
  <si>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</si>
  <si>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</si>
  <si>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</si>
  <si>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</si>
  <si>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</si>
  <si>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</si>
  <si>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</si>
  <si>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</si>
  <si>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</si>
  <si>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</si>
  <si>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</si>
  <si>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</si>
  <si>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</si>
  <si>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</si>
  <si>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</si>
  <si>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</si>
  <si>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</si>
  <si>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</si>
  <si>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</si>
  <si>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</si>
  <si>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</si>
  <si>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</si>
  <si>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</si>
  <si>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</si>
  <si>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</si>
  <si>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</si>
  <si>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</si>
  <si>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</si>
  <si>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</si>
  <si>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</si>
  <si>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</si>
  <si>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</si>
  <si>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</si>
  <si>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</si>
  <si>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</si>
  <si>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</si>
  <si>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</si>
  <si>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</si>
  <si>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</si>
  <si>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</si>
  <si>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</si>
  <si>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</si>
  <si>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</si>
  <si>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</si>
  <si>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</si>
  <si>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</si>
  <si>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</si>
  <si>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</si>
  <si>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</si>
  <si>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</si>
  <si>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</si>
  <si>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</si>
  <si>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</si>
  <si>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</si>
  <si>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</si>
  <si>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</si>
  <si>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</si>
  <si>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</si>
  <si>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</si>
  <si>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</si>
  <si>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</si>
  <si>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</si>
  <si>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</si>
  <si>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</si>
  <si>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</si>
  <si>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</si>
  <si>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</si>
  <si>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</si>
  <si>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</si>
  <si>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</si>
  <si>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</si>
  <si>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</si>
  <si>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</si>
  <si>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</si>
  <si>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</si>
  <si>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</si>
  <si>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</si>
  <si>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</si>
  <si>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</si>
  <si>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</si>
  <si>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</si>
  <si>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</si>
  <si>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</si>
  <si>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</si>
  <si>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</si>
  <si>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</si>
  <si>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</si>
  <si>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</si>
  <si>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</si>
  <si>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</si>
  <si>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</si>
  <si>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</si>
  <si>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</si>
  <si>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</si>
  <si>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</si>
  <si>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</si>
  <si>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</si>
  <si>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</si>
  <si>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</si>
  <si>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</si>
  <si>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</si>
  <si>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</si>
  <si>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</si>
  <si>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</si>
  <si>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</si>
  <si>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</si>
  <si>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</si>
  <si>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</si>
  <si>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</si>
  <si>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</si>
  <si>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</si>
  <si>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</si>
  <si>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</si>
  <si>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</si>
  <si>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</si>
  <si>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</si>
  <si>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</si>
  <si>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</si>
  <si>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</si>
  <si>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</si>
  <si>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</si>
  <si>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</si>
  <si>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</si>
  <si>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</si>
  <si>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</si>
  <si>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</si>
  <si>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</si>
  <si>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</si>
  <si>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</si>
  <si>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</si>
  <si>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</si>
  <si>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</si>
  <si>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</si>
  <si>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</si>
  <si>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</si>
  <si>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</si>
  <si>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</si>
  <si>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</si>
  <si>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</si>
  <si>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</si>
  <si>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</si>
  <si>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</si>
  <si>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</si>
  <si>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</si>
  <si>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</si>
  <si>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</si>
  <si>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</si>
  <si>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</si>
  <si>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</si>
  <si>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</si>
  <si>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</si>
  <si>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</si>
  <si>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</si>
  <si>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</si>
  <si>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</si>
  <si>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</si>
  <si>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</si>
  <si>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</si>
  <si>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</si>
  <si>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</si>
  <si>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</si>
  <si>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</si>
  <si>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</si>
  <si>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</si>
  <si>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</si>
  <si>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</si>
  <si>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</si>
  <si>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</si>
  <si>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</si>
  <si>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</si>
  <si>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</si>
  <si>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</si>
  <si>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</si>
  <si>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</si>
  <si>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</si>
  <si>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</si>
  <si>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</si>
  <si>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</si>
  <si>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</si>
  <si>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</si>
  <si>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</si>
  <si>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</si>
  <si>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</si>
  <si>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</si>
  <si>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</si>
  <si>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</si>
  <si>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</si>
  <si>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</si>
  <si>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</si>
  <si>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</si>
  <si>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</si>
  <si>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</si>
  <si>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</si>
  <si>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</si>
  <si>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</si>
  <si>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</si>
  <si>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</si>
  <si>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</si>
  <si>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</si>
  <si>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</si>
  <si>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</si>
  <si>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</si>
  <si>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</si>
  <si>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</si>
  <si>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</si>
  <si>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</si>
  <si>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</si>
  <si>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</si>
  <si>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</si>
  <si>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</si>
  <si>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</si>
  <si>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</si>
  <si>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</si>
  <si>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</si>
  <si>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</si>
  <si>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</si>
  <si>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</si>
  <si>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</si>
  <si>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</si>
  <si>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</si>
  <si>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</si>
  <si>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</si>
  <si>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</si>
  <si>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</si>
  <si>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</si>
  <si>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</si>
  <si>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</si>
  <si>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</si>
  <si>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</si>
  <si>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</si>
  <si>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</si>
  <si>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</si>
  <si>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</si>
  <si>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</si>
  <si>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</si>
  <si>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</si>
  <si>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</si>
  <si>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</si>
  <si>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</si>
  <si>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</si>
  <si>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</si>
  <si>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</si>
  <si>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</si>
  <si>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</si>
  <si>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</si>
  <si>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</si>
  <si>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</si>
  <si>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</si>
  <si>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</si>
  <si>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</si>
  <si>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</si>
  <si>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</si>
  <si>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</si>
  <si>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</si>
  <si>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</si>
  <si>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</si>
  <si>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</si>
  <si>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</si>
  <si>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</si>
  <si>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</si>
  <si>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</si>
  <si>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</si>
  <si>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</si>
  <si>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</si>
  <si>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</si>
  <si>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</si>
  <si>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</si>
  <si>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</si>
  <si>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</si>
  <si>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</si>
  <si>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</si>
  <si>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</si>
  <si>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</si>
  <si>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</si>
  <si>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</si>
  <si>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</si>
  <si>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</si>
  <si>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</si>
  <si>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</si>
  <si>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</si>
  <si>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</si>
  <si>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</si>
  <si>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</si>
  <si>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</si>
  <si>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</si>
  <si>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</si>
  <si>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</si>
  <si>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</si>
  <si>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</si>
  <si>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</si>
  <si>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</si>
  <si>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</si>
  <si>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</si>
  <si>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</si>
  <si>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</si>
  <si>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</si>
  <si>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</si>
  <si>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</si>
  <si>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</si>
  <si>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</si>
  <si>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</si>
  <si>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</si>
  <si>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</si>
  <si>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</si>
  <si>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</si>
  <si>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</si>
  <si>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</si>
  <si>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</si>
  <si>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</si>
  <si>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</si>
  <si>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</si>
  <si>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</si>
  <si>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</si>
  <si>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</si>
  <si>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</si>
  <si>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</si>
  <si>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</si>
  <si>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</si>
  <si>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</si>
  <si>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</si>
  <si>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</si>
  <si>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</si>
  <si>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</si>
  <si>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</si>
  <si>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</si>
  <si>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</si>
  <si>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</si>
  <si>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</si>
  <si>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</si>
  <si>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</si>
  <si>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</si>
  <si>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</si>
  <si>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</si>
  <si>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</si>
  <si>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</si>
  <si>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</si>
  <si>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</si>
  <si>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</si>
  <si>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</si>
  <si>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</si>
  <si>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</si>
  <si>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</si>
  <si>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</si>
  <si>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</si>
  <si>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</si>
  <si>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</si>
  <si>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</si>
  <si>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</si>
  <si>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</si>
  <si>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</si>
  <si>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</si>
  <si>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</si>
  <si>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</si>
  <si>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</si>
  <si>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</si>
  <si>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</si>
  <si>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</si>
  <si>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</si>
  <si>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</si>
  <si>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</si>
  <si>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</si>
  <si>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</si>
  <si>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</si>
  <si>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</si>
  <si>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</si>
  <si>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</si>
  <si>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</si>
  <si>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</si>
  <si>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</si>
  <si>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</si>
  <si>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</si>
  <si>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</si>
  <si>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</si>
  <si>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</si>
  <si>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</si>
  <si>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</si>
  <si>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</si>
  <si>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</si>
  <si>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</si>
  <si>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</si>
  <si>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</si>
  <si>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</si>
  <si>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</si>
  <si>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</si>
  <si>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</si>
  <si>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</si>
  <si>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</si>
  <si>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</si>
  <si>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</si>
  <si>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</si>
  <si>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</si>
  <si>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</si>
  <si>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</si>
  <si>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</si>
  <si>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</si>
  <si>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</si>
  <si>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</si>
  <si>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</si>
  <si>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</si>
  <si>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</si>
  <si>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</si>
  <si>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</si>
  <si>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</si>
  <si>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</si>
  <si>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</si>
  <si>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</si>
  <si>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</si>
  <si>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</si>
  <si>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</si>
  <si>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</si>
  <si>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</si>
  <si>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</si>
  <si>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</si>
  <si>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</si>
  <si>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</si>
  <si>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</si>
  <si>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</si>
  <si>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</si>
  <si>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</si>
  <si>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</si>
  <si>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</si>
  <si>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</si>
  <si>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</si>
  <si>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</si>
  <si>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</si>
  <si>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</si>
  <si>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</si>
  <si>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</si>
  <si>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</si>
  <si>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</si>
  <si>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</si>
  <si>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</si>
  <si>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</si>
  <si>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</si>
  <si>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</si>
  <si>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</si>
  <si>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</si>
  <si>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</si>
  <si>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</si>
  <si>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</si>
  <si>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</si>
  <si>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</si>
  <si>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</si>
  <si>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</si>
  <si>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</si>
  <si>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</si>
  <si>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</si>
  <si>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</si>
  <si>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</si>
  <si>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</si>
  <si>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</si>
  <si>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</si>
  <si>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</si>
  <si>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</si>
  <si>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</si>
  <si>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</si>
  <si>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</si>
  <si>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</si>
  <si>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</si>
  <si>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</si>
  <si>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</si>
  <si>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</si>
  <si>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</si>
  <si>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</si>
  <si>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</si>
  <si>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</si>
  <si>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</si>
  <si>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</si>
  <si>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</si>
  <si>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</si>
  <si>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</si>
  <si>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</si>
  <si>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</si>
  <si>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</si>
  <si>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</si>
  <si>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</si>
  <si>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</si>
  <si>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</si>
  <si>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</si>
  <si>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</si>
  <si>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</si>
  <si>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</si>
  <si>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</si>
  <si>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</si>
  <si>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</si>
  <si>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</si>
  <si>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</si>
  <si>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</si>
  <si>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</si>
  <si>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</si>
  <si>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</si>
  <si>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</si>
  <si>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</si>
  <si>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</si>
  <si>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</si>
  <si>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</si>
  <si>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</si>
  <si>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</si>
  <si>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</si>
  <si>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</si>
  <si>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</si>
  <si>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</si>
  <si>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</si>
  <si>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</si>
  <si>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</si>
  <si>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</si>
  <si>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</si>
  <si>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</si>
  <si>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</si>
  <si>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</si>
  <si>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</si>
  <si>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</si>
  <si>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</si>
  <si>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</si>
  <si>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</si>
  <si>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</si>
  <si>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</si>
  <si>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</si>
  <si>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</si>
  <si>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</si>
  <si>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</si>
  <si>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</si>
  <si>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</si>
  <si>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</si>
  <si>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</si>
  <si>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</si>
  <si>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</si>
  <si>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</si>
  <si>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</si>
  <si>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</si>
  <si>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</si>
  <si>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</si>
  <si>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</si>
  <si>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</si>
  <si>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</si>
  <si>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</si>
  <si>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</si>
  <si>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</si>
  <si>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</si>
  <si>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</si>
  <si>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</si>
  <si>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</si>
  <si>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</si>
  <si>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</si>
  <si>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</si>
  <si>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</si>
  <si>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</si>
  <si>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</si>
  <si>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</si>
  <si>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</si>
  <si>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</si>
  <si>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</si>
  <si>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</si>
  <si>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</si>
  <si>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</si>
  <si>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</si>
  <si>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</si>
  <si>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</si>
  <si>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</si>
  <si>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</si>
  <si>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</si>
  <si>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</si>
  <si>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</si>
  <si>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</si>
  <si>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</si>
  <si>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</si>
  <si>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</si>
  <si>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</si>
  <si>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</si>
  <si>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</si>
  <si>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</si>
  <si>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</si>
  <si>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</si>
  <si>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</si>
  <si>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</si>
  <si>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</si>
  <si>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</si>
  <si>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</si>
  <si>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</si>
  <si>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</si>
  <si>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</si>
  <si>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</si>
  <si>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</si>
  <si>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</si>
  <si>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</si>
  <si>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</si>
  <si>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</si>
  <si>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</si>
  <si>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</si>
  <si>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</si>
  <si>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</si>
  <si>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</si>
  <si>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</si>
  <si>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</si>
  <si>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</si>
  <si>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</si>
  <si>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</si>
  <si>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</si>
  <si>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</si>
  <si>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</si>
  <si>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</si>
  <si>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</si>
  <si>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</si>
  <si>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</si>
  <si>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</si>
  <si>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</si>
  <si>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</si>
  <si>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</si>
  <si>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</si>
  <si>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</si>
  <si>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</si>
  <si>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</si>
  <si>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</si>
  <si>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</si>
  <si>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</si>
  <si>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</si>
  <si>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</si>
  <si>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</si>
  <si>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</si>
  <si>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</si>
  <si>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</si>
  <si>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</si>
  <si>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</si>
  <si>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</si>
  <si>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</si>
  <si>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</si>
  <si>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</si>
  <si>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</si>
  <si>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</si>
  <si>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</si>
  <si>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</si>
  <si>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</si>
  <si>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</si>
  <si>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</si>
  <si>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</si>
  <si>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</si>
  <si>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</si>
  <si>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</si>
  <si>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</si>
  <si>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</si>
  <si>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</si>
  <si>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</si>
  <si>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</si>
  <si>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</si>
  <si>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</si>
  <si>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</si>
  <si>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</si>
  <si>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</si>
  <si>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</si>
  <si>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</si>
  <si>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</si>
  <si>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</si>
  <si>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</si>
  <si>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</si>
  <si>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</si>
  <si>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</si>
  <si>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</si>
  <si>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</si>
  <si>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</si>
  <si>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</si>
  <si>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</si>
  <si>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</si>
  <si>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</si>
  <si>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</si>
  <si>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</si>
  <si>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</si>
  <si>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</si>
  <si>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</si>
  <si>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</si>
  <si>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</si>
  <si>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</si>
  <si>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</si>
  <si>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</si>
  <si>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</si>
  <si>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</si>
  <si>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</si>
  <si>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</si>
  <si>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</si>
  <si>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</si>
  <si>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</si>
  <si>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</si>
  <si>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</si>
  <si>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</si>
  <si>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</si>
  <si>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</si>
  <si>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</si>
  <si>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</si>
  <si>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</si>
  <si>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</si>
  <si>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</si>
  <si>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</si>
  <si>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</si>
  <si>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</si>
  <si>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</si>
  <si>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</si>
  <si>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</si>
  <si>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</si>
  <si>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</si>
  <si>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</si>
  <si>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</si>
  <si>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</si>
  <si>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</si>
  <si>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</si>
  <si>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</si>
  <si>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</si>
  <si>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</si>
  <si>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</si>
  <si>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</si>
  <si>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</si>
  <si>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</si>
  <si>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</si>
  <si>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</si>
  <si>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</si>
  <si>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</si>
  <si>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</si>
  <si>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</si>
  <si>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</si>
  <si>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</si>
  <si>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</si>
  <si>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</si>
  <si>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</si>
  <si>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</si>
  <si>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</si>
  <si>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</si>
  <si>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</si>
  <si>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</si>
  <si>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</si>
  <si>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</si>
  <si>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</si>
  <si>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</si>
  <si>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</si>
  <si>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</si>
  <si>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</si>
  <si>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</si>
  <si>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</si>
  <si>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</si>
  <si>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</si>
  <si>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</si>
  <si>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</si>
  <si>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</si>
  <si>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</si>
  <si>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</si>
  <si>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</si>
  <si>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</si>
  <si>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</si>
  <si>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</si>
  <si>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</si>
  <si>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</si>
  <si>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</si>
  <si>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</si>
  <si>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</si>
  <si>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</si>
  <si>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</si>
  <si>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</si>
  <si>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</si>
  <si>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</si>
  <si>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</si>
  <si>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</si>
  <si>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</si>
  <si>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</si>
  <si>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</si>
  <si>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</si>
  <si>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</si>
  <si>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</si>
  <si>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</si>
  <si>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</si>
  <si>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</si>
  <si>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</si>
  <si>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</si>
  <si>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</si>
  <si>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</si>
  <si>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</si>
  <si>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</si>
  <si>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</si>
  <si>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</si>
  <si>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</si>
  <si>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</si>
  <si>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</si>
  <si>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</si>
  <si>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</si>
  <si>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</si>
  <si>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</si>
  <si>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</si>
  <si>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</si>
  <si>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</si>
  <si>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</si>
  <si>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</si>
  <si>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</si>
  <si>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</si>
  <si>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</si>
  <si>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</si>
  <si>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</si>
  <si>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</si>
  <si>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</si>
  <si>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</si>
  <si>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</si>
  <si>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</si>
  <si>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</si>
  <si>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</si>
  <si>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</si>
  <si>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</si>
  <si>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</si>
  <si>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</si>
  <si>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</si>
  <si>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</si>
  <si>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</si>
  <si>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</si>
  <si>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</si>
  <si>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</si>
  <si>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</si>
  <si>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</si>
  <si>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</si>
  <si>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</si>
  <si>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</si>
  <si>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</si>
  <si>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</si>
  <si>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</si>
  <si>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</si>
  <si>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</si>
  <si>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</si>
  <si>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</si>
  <si>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</si>
  <si>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</si>
  <si>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</si>
  <si>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</si>
  <si>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</si>
  <si>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</si>
  <si>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</si>
  <si>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</si>
  <si>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</si>
  <si>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</si>
  <si>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</si>
  <si>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</si>
  <si>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</si>
  <si>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</si>
  <si>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</si>
  <si>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</si>
  <si>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</si>
  <si>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</si>
  <si>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</si>
  <si>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</si>
  <si>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</si>
  <si>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</si>
  <si>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</si>
  <si>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</si>
  <si>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</si>
  <si>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</si>
  <si>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</si>
  <si>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</si>
  <si>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</si>
  <si>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</si>
  <si>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</si>
  <si>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</si>
  <si>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</si>
  <si>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</si>
  <si>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</si>
  <si>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</si>
  <si>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</si>
  <si>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</si>
  <si>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</si>
  <si>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</si>
  <si>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</si>
  <si>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</si>
  <si>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</si>
  <si>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</si>
  <si>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</si>
  <si>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</si>
  <si>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</si>
  <si>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</si>
  <si>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</si>
  <si>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</si>
  <si>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</si>
  <si>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</si>
  <si>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</si>
  <si>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</si>
  <si>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</si>
  <si>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</si>
  <si>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</si>
  <si>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</si>
  <si>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</si>
  <si>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</si>
  <si>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</si>
  <si>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</si>
  <si>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</si>
  <si>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</si>
  <si>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</si>
  <si>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</si>
  <si>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</si>
  <si>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</si>
  <si>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</si>
  <si>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</si>
  <si>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</si>
  <si>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</si>
  <si>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</si>
  <si>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</si>
  <si>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</si>
  <si>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</si>
  <si>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</si>
  <si>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</si>
  <si>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</si>
  <si>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</si>
  <si>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</si>
  <si>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</si>
  <si>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</si>
  <si>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</si>
  <si>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</si>
  <si>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</si>
  <si>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</si>
  <si>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</si>
  <si>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</si>
  <si>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</si>
  <si>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</si>
  <si>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</si>
  <si>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</si>
  <si>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</si>
  <si>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</si>
  <si>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</si>
  <si>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</si>
  <si>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</si>
  <si>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</si>
  <si>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</si>
  <si>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</si>
  <si>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</si>
  <si>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</si>
  <si>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</si>
  <si>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</si>
  <si>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</si>
  <si>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</si>
  <si>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</si>
  <si>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</si>
  <si>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</si>
  <si>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</si>
  <si>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</si>
  <si>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</si>
  <si>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</si>
  <si>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</si>
  <si>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</si>
  <si>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</si>
  <si>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</si>
  <si>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</si>
  <si>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</si>
  <si>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</si>
  <si>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</si>
  <si>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</si>
  <si>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</si>
  <si>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</si>
  <si>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</si>
  <si>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</si>
  <si>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</si>
  <si>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</si>
  <si>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</si>
  <si>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</si>
  <si>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</si>
  <si>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</si>
  <si>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</si>
  <si>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</si>
  <si>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</si>
  <si>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</si>
  <si>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</si>
  <si>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</si>
  <si>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</si>
  <si>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</si>
  <si>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</si>
  <si>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</si>
  <si>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</si>
  <si>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</si>
  <si>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</si>
  <si>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</si>
  <si>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</si>
  <si>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</si>
  <si>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</si>
  <si>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</si>
  <si>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</si>
  <si>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</si>
  <si>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</si>
  <si>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</si>
  <si>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</si>
  <si>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</si>
  <si>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</si>
  <si>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</si>
  <si>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</si>
  <si>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</si>
  <si>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</si>
  <si>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</si>
  <si>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</si>
  <si>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</si>
  <si>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</si>
  <si>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</si>
  <si>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</si>
  <si>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</si>
  <si>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</si>
  <si>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</si>
  <si>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</si>
  <si>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</si>
  <si>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</si>
  <si>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</si>
  <si>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</si>
  <si>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</si>
  <si>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</si>
  <si>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</si>
  <si>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</si>
  <si>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</si>
  <si>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</si>
  <si>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</si>
  <si>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</si>
  <si>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</si>
  <si>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</si>
  <si>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</si>
  <si>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</si>
  <si>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</si>
  <si>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</si>
  <si>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</si>
  <si>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</si>
  <si>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</si>
  <si>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</si>
  <si>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</si>
  <si>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</si>
  <si>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</si>
  <si>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</si>
  <si>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</si>
  <si>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</si>
  <si>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</si>
  <si>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</si>
  <si>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</si>
  <si>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</si>
  <si>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</si>
  <si>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</si>
  <si>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</si>
  <si>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</si>
  <si>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</si>
  <si>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</si>
  <si>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</si>
  <si>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</si>
  <si>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</si>
  <si>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</si>
  <si>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</si>
  <si>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</si>
  <si>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</si>
  <si>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</si>
  <si>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</si>
  <si>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</si>
  <si>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</si>
  <si>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</si>
  <si>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</si>
  <si>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</si>
  <si>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</si>
  <si>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</si>
  <si>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</si>
  <si>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</si>
  <si>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</si>
  <si>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</si>
  <si>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</si>
  <si>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</si>
  <si>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</si>
  <si>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</si>
  <si>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</si>
  <si>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</si>
  <si>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</si>
  <si>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</si>
  <si>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</si>
  <si>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</si>
  <si>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</si>
  <si>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</si>
  <si>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</si>
  <si>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</si>
  <si>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</si>
  <si>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</si>
  <si>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</si>
  <si>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</si>
  <si>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</si>
  <si>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</si>
  <si>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</si>
  <si>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</si>
  <si>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</si>
  <si>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</si>
  <si>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</si>
  <si>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</si>
  <si>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</si>
  <si>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</si>
  <si>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</si>
  <si>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</si>
  <si>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</si>
  <si>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</si>
  <si>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</si>
  <si>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</si>
  <si>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</si>
  <si>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</si>
  <si>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</si>
  <si>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</si>
  <si>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</si>
  <si>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</si>
  <si>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</si>
  <si>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</si>
  <si>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</si>
  <si>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</si>
  <si>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</si>
  <si>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</si>
  <si>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</si>
  <si>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</si>
  <si>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</si>
  <si>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</si>
  <si>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</si>
  <si>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</si>
  <si>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</si>
  <si>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</si>
  <si>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</si>
  <si>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</si>
  <si>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</si>
  <si>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</si>
  <si>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</si>
  <si>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</si>
  <si>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</si>
  <si>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</si>
  <si>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</si>
  <si>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</si>
  <si>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</si>
  <si>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</si>
  <si>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</si>
  <si>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</si>
  <si>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</si>
  <si>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</si>
  <si>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</si>
  <si>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</si>
  <si>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</si>
  <si>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</si>
  <si>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</si>
  <si>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</si>
  <si>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</si>
  <si>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</si>
  <si>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</si>
  <si>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</si>
  <si>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</si>
  <si>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</si>
  <si>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</si>
  <si>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</si>
  <si>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</si>
  <si>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</si>
  <si>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</si>
  <si>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</si>
  <si>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</si>
  <si>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</si>
  <si>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</si>
  <si>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</si>
  <si>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</si>
  <si>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</si>
  <si>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</si>
  <si>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</si>
  <si>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</si>
  <si>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</si>
  <si>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</si>
  <si>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</si>
  <si>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</si>
  <si>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</si>
  <si>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</si>
  <si>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</si>
  <si>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</si>
  <si>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</si>
  <si>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</si>
  <si>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</si>
  <si>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</si>
  <si>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</si>
  <si>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</si>
  <si>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</si>
  <si>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</si>
  <si>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</si>
  <si>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</si>
  <si>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</si>
  <si>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</si>
  <si>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</si>
  <si>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</si>
  <si>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</si>
  <si>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</si>
  <si>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</si>
  <si>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</si>
  <si>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</si>
  <si>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</si>
  <si>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</si>
  <si>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</si>
  <si>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</si>
  <si>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</si>
  <si>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</si>
  <si>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</si>
  <si>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</si>
  <si>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</si>
  <si>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</si>
  <si>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</si>
  <si>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</si>
  <si>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</si>
  <si>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</si>
  <si>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</si>
  <si>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</si>
  <si>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</si>
  <si>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</si>
  <si>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</si>
  <si>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</si>
  <si>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</si>
  <si>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</si>
  <si>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</si>
  <si>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</si>
  <si>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</si>
  <si>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</si>
  <si>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</si>
  <si>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</si>
  <si>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</si>
  <si>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</si>
  <si>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</si>
  <si>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</si>
  <si>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</si>
  <si>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</si>
  <si>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</si>
  <si>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</si>
  <si>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</si>
  <si>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</si>
  <si>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</si>
  <si>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</si>
  <si>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</si>
  <si>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</si>
  <si>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</si>
  <si>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</si>
  <si>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</si>
  <si>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</si>
  <si>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</si>
  <si>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</si>
  <si>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</si>
  <si>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</si>
  <si>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</si>
  <si>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</si>
  <si>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</si>
  <si>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</si>
  <si>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</si>
  <si>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</si>
  <si>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</si>
  <si>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</si>
  <si>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</si>
  <si>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</si>
  <si>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</si>
  <si>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</si>
  <si>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</si>
  <si>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</si>
  <si>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</si>
  <si>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</si>
  <si>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</si>
  <si>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</si>
  <si>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</si>
  <si>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</si>
  <si>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</si>
  <si>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</si>
  <si>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</si>
  <si>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</si>
  <si>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</si>
  <si>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</si>
  <si>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</si>
  <si>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</si>
  <si>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</si>
  <si>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</si>
  <si>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</si>
  <si>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</si>
  <si>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</si>
  <si>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</si>
  <si>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</si>
  <si>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</si>
  <si>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</si>
  <si>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</si>
  <si>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</si>
  <si>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</si>
  <si>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</si>
  <si>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</si>
  <si>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</si>
  <si>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</si>
  <si>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</si>
  <si>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</si>
  <si>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</si>
  <si>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</si>
  <si>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</si>
  <si>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</si>
  <si>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</si>
  <si>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</si>
  <si>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</si>
  <si>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</si>
  <si>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</si>
  <si>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</si>
  <si>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</si>
  <si>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</si>
  <si>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</si>
  <si>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</si>
  <si>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</si>
  <si>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</si>
  <si>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</si>
  <si>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</si>
  <si>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</si>
  <si>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</si>
  <si>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</si>
  <si>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</si>
  <si>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</si>
  <si>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</si>
  <si>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</si>
  <si>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</si>
  <si>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</si>
  <si>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</si>
  <si>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</si>
  <si>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</si>
  <si>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</si>
  <si>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</si>
  <si>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</si>
  <si>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</si>
  <si>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</si>
  <si>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</si>
  <si>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</si>
  <si>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</si>
  <si>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</si>
  <si>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</si>
  <si>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</si>
  <si>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</si>
  <si>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</si>
  <si>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</si>
  <si>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</si>
  <si>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</si>
  <si>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</si>
  <si>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</si>
  <si>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</si>
  <si>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</si>
  <si>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</si>
  <si>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</si>
  <si>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</si>
  <si>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</si>
  <si>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</si>
  <si>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</si>
  <si>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</si>
  <si>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</si>
  <si>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</si>
  <si>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</si>
  <si>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</si>
  <si>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</si>
  <si>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</si>
  <si>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</si>
  <si>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</si>
  <si>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</si>
  <si>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</si>
  <si>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</si>
  <si>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</si>
  <si>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</si>
  <si>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</si>
  <si>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</si>
  <si>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</si>
  <si>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</si>
  <si>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</si>
  <si>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</si>
  <si>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</si>
  <si>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</si>
  <si>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</si>
  <si>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</si>
  <si>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</si>
  <si>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</si>
  <si>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</si>
  <si>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</si>
  <si>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</si>
  <si>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</si>
  <si>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</si>
  <si>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</si>
  <si>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</si>
  <si>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</si>
  <si>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</si>
  <si>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</si>
  <si>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</si>
  <si>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</si>
  <si>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</si>
  <si>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</si>
  <si>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</si>
  <si>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</si>
  <si>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</si>
  <si>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</si>
  <si>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</si>
  <si>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</si>
  <si>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</si>
  <si>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</si>
  <si>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</si>
  <si>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</si>
  <si>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</si>
  <si>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</si>
  <si>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</si>
  <si>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</si>
  <si>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</si>
  <si>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</si>
  <si>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</si>
  <si>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</si>
  <si>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</si>
  <si>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</si>
  <si>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</si>
  <si>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</si>
  <si>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</si>
  <si>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</si>
  <si>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</si>
  <si>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</si>
  <si>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</si>
  <si>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</si>
  <si>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</si>
  <si>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</si>
  <si>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</si>
  <si>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</si>
  <si>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</si>
  <si>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</si>
  <si>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</si>
  <si>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</si>
  <si>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</si>
  <si>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</si>
  <si>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</si>
  <si>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</si>
  <si>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</si>
  <si>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</si>
  <si>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</si>
  <si>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</si>
  <si>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</si>
  <si>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</si>
  <si>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</si>
  <si>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</si>
  <si>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</si>
  <si>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</si>
  <si>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</si>
  <si>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</si>
  <si>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</si>
  <si>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</si>
  <si>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</si>
  <si>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</si>
  <si>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</si>
  <si>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</si>
  <si>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</si>
  <si>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</si>
  <si>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</si>
  <si>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</si>
  <si>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</si>
  <si>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</si>
  <si>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</si>
  <si>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</si>
  <si>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</si>
  <si>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</si>
  <si>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</si>
  <si>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</si>
  <si>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</si>
  <si>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</si>
  <si>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</si>
  <si>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</si>
  <si>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</si>
  <si>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</si>
  <si>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</si>
  <si>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</si>
  <si>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</si>
  <si>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</si>
  <si>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</si>
  <si>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</si>
  <si>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</si>
  <si>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</si>
  <si>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</si>
  <si>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</si>
  <si>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</si>
  <si>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</si>
  <si>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</si>
  <si>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</si>
  <si>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</si>
  <si>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</si>
  <si>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</si>
  <si>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</si>
  <si>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</si>
  <si>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</si>
  <si>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</si>
  <si>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</si>
  <si>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</si>
  <si>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</si>
  <si>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</si>
  <si>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</si>
  <si>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</si>
  <si>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</si>
  <si>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</si>
  <si>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</si>
  <si>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</si>
  <si>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</si>
  <si>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</si>
  <si>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</si>
  <si>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</si>
  <si>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</si>
  <si>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</si>
  <si>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</si>
  <si>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</si>
  <si>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</si>
  <si>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</si>
  <si>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</si>
  <si>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</si>
  <si>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</si>
  <si>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</si>
  <si>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</si>
  <si>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</si>
  <si>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</si>
  <si>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</si>
  <si>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</si>
  <si>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</si>
  <si>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</si>
  <si>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</si>
  <si>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</si>
  <si>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</si>
  <si>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</si>
  <si>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</si>
  <si>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</si>
  <si>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</si>
  <si>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</si>
  <si>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</si>
  <si>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</si>
  <si>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</si>
  <si>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</si>
  <si>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</si>
  <si>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</si>
  <si>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</si>
  <si>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</si>
  <si>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</si>
  <si>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</si>
  <si>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</si>
  <si>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</si>
  <si>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</si>
  <si>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</si>
  <si>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</si>
  <si>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</si>
  <si>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</si>
  <si>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</si>
  <si>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</si>
  <si>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</si>
  <si>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</si>
  <si>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</si>
  <si>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</si>
  <si>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</si>
  <si>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</si>
  <si>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</si>
  <si>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</si>
  <si>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</si>
  <si>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</si>
  <si>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</si>
  <si>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</si>
  <si>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</si>
  <si>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</si>
  <si>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</si>
  <si>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</si>
  <si>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</si>
  <si>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</si>
  <si>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</si>
  <si>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</si>
  <si>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</si>
  <si>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</si>
  <si>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</si>
  <si>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</si>
  <si>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</si>
  <si>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</si>
  <si>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</si>
  <si>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</si>
  <si>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</si>
  <si>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</si>
  <si>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</si>
  <si>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</si>
  <si>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</si>
  <si>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</si>
  <si>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</si>
  <si>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</si>
  <si>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</si>
  <si>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</si>
  <si>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</si>
  <si>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</si>
  <si>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</si>
  <si>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</si>
  <si>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</si>
  <si>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</si>
  <si>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</si>
  <si>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</si>
  <si>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</si>
  <si>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</si>
  <si>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</si>
  <si>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</si>
  <si>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</si>
  <si>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</si>
  <si>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</si>
  <si>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</si>
  <si>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</si>
  <si>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</si>
  <si>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</si>
  <si>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</si>
  <si>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</si>
  <si>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</si>
  <si>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</si>
  <si>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</si>
  <si>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</si>
  <si>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</si>
  <si>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</si>
  <si>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</si>
  <si>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</si>
  <si>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</si>
  <si>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</si>
  <si>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</si>
  <si>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</si>
  <si>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</si>
  <si>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</si>
  <si>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</si>
  <si>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</si>
  <si>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</si>
  <si>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</si>
  <si>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</si>
  <si>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</si>
  <si>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</si>
  <si>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</si>
  <si>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</si>
  <si>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</si>
  <si>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</si>
  <si>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</si>
  <si>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</si>
  <si>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</si>
  <si>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</si>
  <si>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</si>
  <si>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</si>
  <si>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</si>
  <si>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</si>
  <si>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</si>
  <si>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</si>
  <si>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</si>
  <si>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</si>
  <si>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</si>
  <si>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</si>
  <si>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</si>
  <si>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</si>
  <si>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</si>
  <si>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</si>
  <si>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</si>
  <si>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</si>
  <si>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</si>
  <si>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</si>
  <si>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</si>
  <si>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</si>
  <si>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</si>
  <si>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</si>
  <si>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</si>
  <si>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</si>
  <si>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</si>
  <si>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</si>
  <si>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</si>
  <si>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</si>
  <si>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</si>
  <si>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</si>
  <si>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</si>
  <si>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</si>
  <si>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</si>
  <si>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</si>
  <si>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</si>
  <si>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</si>
  <si>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</si>
  <si>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</si>
  <si>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</si>
  <si>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</si>
  <si>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</si>
  <si>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</si>
  <si>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</si>
  <si>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</si>
  <si>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</si>
  <si>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</si>
  <si>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</si>
  <si>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</si>
  <si>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</si>
  <si>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</si>
  <si>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</si>
  <si>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</si>
  <si>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</si>
  <si>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</si>
  <si>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</si>
  <si>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</si>
  <si>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</si>
  <si>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</si>
  <si>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</si>
  <si>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</si>
  <si>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</si>
  <si>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</si>
  <si>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</si>
  <si>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</si>
  <si>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</si>
  <si>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</si>
  <si>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</si>
  <si>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</si>
  <si>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</si>
  <si>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</si>
  <si>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</si>
  <si>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</si>
  <si>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</si>
  <si>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</si>
  <si>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</si>
  <si>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</si>
  <si>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</si>
  <si>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</si>
  <si>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</si>
  <si>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</si>
  <si>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</si>
  <si>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</si>
  <si>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</si>
  <si>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</si>
  <si>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</si>
  <si>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</si>
  <si>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</si>
  <si>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</si>
  <si>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</si>
  <si>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</si>
  <si>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</si>
  <si>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</si>
  <si>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</si>
  <si>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</si>
  <si>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</si>
  <si>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</si>
  <si>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</si>
  <si>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</si>
  <si>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</si>
  <si>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</si>
  <si>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</si>
  <si>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</si>
  <si>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</si>
  <si>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</si>
  <si>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</si>
  <si>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</si>
  <si>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</si>
  <si>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</si>
  <si>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</si>
  <si>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</si>
  <si>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</si>
  <si>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</si>
  <si>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</si>
  <si>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</si>
  <si>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</si>
  <si>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</si>
  <si>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</si>
  <si>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</si>
  <si>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</si>
  <si>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</si>
  <si>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</si>
  <si>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</si>
  <si>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</si>
  <si>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</si>
  <si>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</si>
  <si>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</si>
  <si>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</si>
  <si>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</si>
  <si>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</si>
  <si>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</si>
  <si>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</si>
  <si>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</si>
  <si>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</si>
  <si>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</si>
  <si>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</si>
  <si>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</si>
  <si>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</si>
  <si>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</si>
  <si>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</si>
  <si>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</si>
  <si>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</si>
  <si>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</si>
  <si>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</si>
  <si>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</si>
  <si>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</si>
  <si>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</si>
  <si>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</si>
  <si>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</si>
  <si>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</si>
  <si>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</si>
  <si>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</si>
  <si>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</si>
  <si>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</si>
  <si>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</si>
  <si>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</si>
  <si>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</si>
  <si>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</si>
  <si>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</si>
  <si>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</si>
  <si>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</si>
  <si>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</si>
  <si>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</si>
  <si>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</si>
  <si>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</si>
  <si>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</si>
  <si>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</si>
  <si>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</si>
  <si>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</si>
  <si>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</si>
  <si>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</si>
  <si>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</si>
  <si>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</si>
  <si>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</si>
  <si>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</si>
  <si>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</si>
  <si>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</si>
  <si>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</si>
  <si>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</si>
  <si>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</si>
  <si>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</si>
  <si>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</si>
  <si>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</si>
  <si>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</si>
  <si>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</si>
  <si>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</si>
  <si>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</si>
  <si>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</si>
  <si>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</si>
  <si>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</si>
  <si>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</si>
  <si>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</si>
  <si>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</si>
  <si>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</si>
  <si>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</si>
  <si>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</si>
  <si>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</si>
  <si>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</si>
  <si>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</si>
  <si>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</si>
  <si>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</si>
  <si>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</si>
  <si>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</si>
  <si>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</si>
  <si>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</si>
  <si>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</si>
  <si>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</si>
  <si>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</si>
  <si>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</si>
  <si>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</si>
  <si>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</si>
  <si>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</si>
  <si>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</si>
  <si>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</si>
  <si>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</si>
  <si>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</si>
  <si>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</si>
  <si>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</si>
  <si>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</si>
  <si>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</si>
  <si>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</si>
  <si>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</si>
  <si>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</si>
  <si>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</si>
  <si>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</si>
  <si>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</si>
  <si>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</si>
  <si>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</si>
  <si>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</si>
  <si>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</si>
  <si>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</si>
  <si>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</si>
  <si>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</si>
  <si>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</si>
  <si>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</si>
  <si>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</si>
  <si>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</si>
  <si>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</si>
  <si>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</si>
  <si>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</si>
  <si>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</si>
  <si>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</si>
  <si>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</si>
  <si>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</si>
  <si>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</si>
  <si>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</si>
  <si>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</si>
  <si>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</si>
  <si>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</si>
  <si>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</si>
  <si>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</si>
  <si>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</si>
  <si>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</si>
  <si>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</si>
  <si>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</si>
  <si>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</si>
  <si>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</si>
  <si>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</si>
  <si>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</si>
  <si>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</si>
  <si>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</si>
  <si>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</si>
  <si>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</si>
  <si>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</si>
  <si>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</si>
  <si>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</si>
  <si>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</si>
  <si>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</si>
  <si>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</si>
  <si>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</si>
  <si>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</si>
  <si>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</si>
  <si>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</si>
  <si>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</si>
  <si>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</si>
  <si>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</si>
  <si>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</si>
  <si>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</si>
  <si>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</si>
  <si>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</si>
  <si>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</si>
  <si>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</si>
  <si>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</si>
  <si>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</si>
  <si>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</si>
  <si>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</si>
  <si>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</si>
  <si>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</si>
  <si>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</si>
  <si>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</si>
  <si>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</si>
  <si>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</si>
  <si>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</si>
  <si>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</si>
  <si>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</si>
  <si>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</si>
  <si>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</si>
  <si>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</si>
  <si>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</si>
  <si>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</si>
  <si>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</si>
  <si>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</si>
  <si>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</si>
  <si>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</si>
  <si>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</si>
  <si>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</si>
  <si>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</si>
  <si>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</si>
  <si>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</si>
  <si>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</si>
  <si>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</si>
  <si>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</si>
  <si>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</si>
  <si>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</si>
  <si>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</si>
  <si>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</si>
  <si>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</si>
  <si>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</si>
  <si>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</si>
  <si>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</si>
  <si>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</si>
  <si>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</si>
  <si>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</si>
  <si>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</si>
  <si>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</si>
  <si>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</si>
  <si>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</si>
  <si>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</si>
  <si>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</si>
  <si>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</si>
  <si>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</si>
  <si>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</si>
  <si>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</si>
  <si>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</si>
  <si>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</si>
  <si>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</si>
  <si>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</si>
  <si>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</si>
  <si>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</si>
  <si>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</si>
  <si>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</si>
  <si>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</si>
  <si>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</si>
  <si>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</si>
  <si>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</si>
  <si>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</si>
  <si>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</si>
  <si>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</si>
  <si>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</si>
  <si>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</si>
  <si>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</si>
  <si>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</si>
  <si>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</si>
  <si>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</si>
  <si>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</si>
  <si>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</si>
  <si>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</si>
  <si>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</si>
  <si>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</si>
  <si>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</si>
  <si>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</si>
  <si>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</si>
  <si>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</si>
  <si>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</si>
  <si>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</si>
  <si>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</si>
  <si>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</si>
  <si>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</si>
  <si>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</si>
  <si>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</si>
  <si>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</si>
  <si>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</si>
  <si>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</si>
  <si>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</si>
  <si>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</si>
  <si>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</si>
  <si>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</si>
  <si>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</si>
  <si>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</si>
  <si>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</si>
  <si>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</si>
  <si>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</si>
  <si>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</si>
  <si>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</si>
  <si>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</si>
  <si>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</si>
  <si>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</si>
  <si>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</si>
  <si>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</si>
  <si>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</si>
  <si>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</si>
  <si>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</si>
  <si>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</si>
  <si>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</si>
  <si>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</si>
  <si>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</si>
  <si>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</si>
  <si>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</si>
  <si>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</si>
  <si>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</si>
  <si>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</si>
  <si>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</si>
  <si>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</si>
  <si>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</si>
  <si>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</si>
  <si>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</si>
  <si>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</si>
  <si>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</si>
  <si>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</si>
  <si>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</si>
  <si>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</si>
  <si>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</si>
  <si>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</si>
  <si>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</si>
  <si>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</si>
  <si>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</si>
  <si>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</si>
  <si>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</si>
  <si>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</si>
  <si>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</si>
  <si>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</si>
  <si>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</si>
  <si>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</si>
  <si>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</si>
  <si>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</si>
  <si>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</si>
  <si>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</si>
  <si>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</si>
  <si>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</si>
  <si>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</si>
  <si>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</si>
  <si>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</si>
  <si>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</si>
  <si>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</si>
  <si>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</si>
  <si>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</si>
  <si>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</si>
  <si>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</si>
  <si>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</si>
  <si>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</si>
  <si>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</si>
  <si>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</si>
  <si>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</si>
  <si>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</si>
  <si>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</si>
  <si>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</si>
  <si>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</si>
  <si>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</si>
  <si>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</si>
  <si>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</si>
  <si>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</si>
  <si>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</si>
  <si>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</si>
  <si>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</si>
  <si>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</si>
  <si>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</si>
  <si>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</si>
  <si>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</si>
  <si>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</si>
  <si>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</si>
  <si>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</si>
  <si>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</si>
  <si>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</si>
  <si>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</si>
  <si>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</si>
  <si>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</si>
  <si>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</si>
  <si>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</si>
  <si>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</si>
  <si>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</si>
  <si>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</si>
  <si>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</si>
  <si>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</si>
  <si>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</si>
  <si>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</si>
  <si>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</si>
  <si>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</si>
  <si>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</si>
  <si>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</si>
  <si>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</si>
  <si>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</si>
  <si>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</si>
  <si>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</si>
  <si>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</si>
  <si>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</si>
  <si>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</si>
  <si>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</si>
  <si>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</si>
  <si>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</si>
  <si>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</si>
  <si>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</si>
  <si>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</si>
  <si>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</si>
  <si>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</si>
  <si>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</si>
  <si>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</si>
  <si>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</si>
  <si>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</si>
  <si>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</si>
  <si>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</si>
  <si>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</si>
  <si>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</si>
  <si>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</si>
  <si>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</si>
  <si>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</si>
  <si>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</si>
  <si>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</si>
  <si>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</si>
  <si>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</si>
  <si>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</si>
  <si>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</si>
  <si>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</si>
  <si>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</si>
  <si>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</si>
  <si>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</si>
  <si>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</si>
  <si>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</si>
  <si>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</si>
  <si>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</si>
  <si>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</si>
  <si>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</si>
  <si>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</si>
  <si>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</si>
  <si>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</si>
  <si>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</si>
  <si>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</si>
  <si>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</si>
  <si>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</si>
  <si>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</si>
  <si>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</si>
  <si>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</si>
  <si>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</si>
  <si>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</si>
  <si>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</si>
  <si>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</si>
  <si>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</si>
  <si>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</si>
  <si>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</si>
  <si>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</si>
  <si>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</si>
  <si>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</si>
  <si>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</si>
  <si>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</si>
  <si>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</si>
  <si>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</si>
  <si>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</si>
  <si>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</si>
  <si>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</si>
  <si>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</si>
  <si>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</si>
  <si>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</si>
  <si>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</si>
  <si>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</si>
  <si>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</si>
  <si>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</si>
  <si>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</si>
  <si>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</si>
  <si>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</si>
  <si>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</si>
  <si>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</si>
  <si>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</si>
  <si>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</si>
  <si>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</si>
  <si>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</si>
  <si>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</si>
  <si>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</si>
  <si>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</si>
  <si>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</si>
  <si>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</si>
  <si>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</si>
  <si>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</si>
  <si>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</si>
  <si>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</si>
  <si>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</si>
  <si>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</si>
  <si>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</si>
  <si>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</si>
  <si>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</si>
  <si>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</si>
  <si>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</si>
  <si>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</si>
  <si>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</si>
  <si>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</si>
  <si>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</si>
  <si>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</si>
  <si>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</si>
  <si>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</si>
  <si>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</si>
  <si>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</si>
  <si>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</si>
  <si>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</si>
  <si>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</si>
  <si>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</si>
  <si>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</si>
  <si>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</si>
  <si>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</si>
  <si>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</si>
  <si>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</si>
  <si>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</si>
  <si>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</si>
  <si>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</si>
  <si>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</si>
  <si>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</si>
  <si>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</si>
  <si>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</si>
  <si>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</si>
  <si>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</si>
  <si>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</si>
  <si>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</si>
  <si>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</si>
  <si>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</si>
  <si>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</si>
  <si>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</si>
  <si>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</si>
  <si>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</si>
  <si>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</si>
  <si>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</si>
  <si>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</si>
  <si>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</si>
  <si>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</si>
  <si>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</si>
  <si>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</si>
  <si>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</si>
  <si>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</si>
  <si>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</si>
  <si>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</si>
  <si>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</si>
  <si>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</si>
  <si>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</si>
  <si>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</si>
  <si>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</si>
  <si>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</si>
  <si>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</si>
  <si>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</si>
  <si>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</si>
  <si>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</si>
  <si>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</si>
  <si>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</si>
  <si>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</si>
  <si>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</si>
  <si>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</si>
  <si>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</si>
  <si>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</si>
  <si>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</si>
  <si>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</si>
  <si>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</si>
  <si>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</si>
  <si>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</si>
  <si>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</si>
  <si>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</si>
  <si>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</si>
  <si>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</si>
  <si>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</si>
  <si>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</si>
  <si>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</si>
  <si>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</si>
  <si>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</si>
  <si>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</si>
  <si>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</si>
  <si>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</si>
  <si>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</si>
  <si>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</si>
  <si>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</si>
  <si>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</si>
  <si>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</si>
  <si>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</si>
  <si>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</si>
  <si>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</si>
  <si>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</si>
  <si>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</si>
  <si>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</si>
  <si>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</si>
  <si>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</si>
  <si>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</si>
  <si>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</si>
  <si>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</si>
  <si>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</si>
  <si>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</si>
  <si>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</si>
  <si>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</si>
  <si>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</si>
  <si>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</si>
  <si>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</si>
  <si>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</si>
  <si>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</si>
  <si>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</si>
  <si>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</si>
  <si>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</si>
  <si>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</si>
  <si>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</si>
  <si>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</si>
  <si>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</si>
  <si>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</si>
  <si>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</si>
  <si>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</si>
  <si>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</si>
  <si>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</si>
  <si>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</si>
  <si>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</si>
  <si>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</si>
  <si>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</si>
  <si>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</si>
  <si>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</si>
  <si>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</si>
  <si>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</si>
  <si>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</si>
  <si>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</si>
  <si>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</si>
  <si>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</si>
  <si>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</si>
  <si>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</si>
  <si>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</si>
  <si>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</si>
  <si>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</si>
  <si>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</si>
  <si>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</si>
  <si>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</si>
  <si>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</si>
  <si>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</si>
  <si>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</si>
  <si>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</si>
  <si>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</si>
  <si>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</si>
  <si>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</si>
  <si>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</si>
  <si>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</si>
  <si>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</si>
  <si>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</si>
  <si>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</si>
  <si>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</si>
  <si>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</si>
  <si>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</si>
  <si>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</si>
  <si>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</si>
  <si>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</si>
  <si>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</si>
  <si>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</si>
  <si>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</si>
  <si>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</si>
  <si>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</si>
  <si>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</si>
  <si>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</si>
  <si>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</si>
  <si>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</si>
  <si>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</si>
  <si>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</si>
  <si>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</si>
  <si>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</si>
  <si>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</si>
  <si>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</si>
  <si>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</si>
  <si>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</si>
  <si>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</si>
  <si>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</si>
  <si>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</si>
  <si>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</si>
  <si>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</si>
  <si>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</si>
  <si>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</si>
  <si>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</si>
  <si>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</si>
  <si>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</si>
  <si>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</si>
  <si>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</si>
  <si>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</si>
  <si>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</si>
  <si>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</si>
  <si>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</si>
  <si>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</si>
  <si>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</si>
  <si>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</si>
  <si>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</si>
  <si>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</si>
  <si>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</si>
  <si>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</si>
  <si>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</si>
  <si>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</si>
  <si>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</si>
  <si>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</si>
  <si>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</si>
  <si>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</si>
  <si>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</si>
  <si>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</si>
  <si>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</si>
  <si>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</si>
  <si>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</si>
  <si>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</si>
  <si>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</si>
  <si>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</si>
  <si>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</si>
  <si>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</si>
  <si>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</si>
  <si>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</si>
  <si>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</si>
  <si>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</si>
  <si>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</si>
  <si>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</si>
  <si>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</si>
  <si>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</si>
  <si>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</si>
  <si>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</si>
  <si>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</si>
  <si>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</si>
  <si>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</si>
  <si>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</si>
  <si>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</si>
  <si>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</si>
  <si>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</si>
  <si>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</si>
  <si>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</si>
  <si>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</si>
  <si>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</si>
  <si>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</si>
  <si>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</si>
  <si>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</si>
  <si>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</si>
  <si>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</si>
  <si>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</si>
  <si>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</si>
  <si>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</si>
  <si>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</si>
  <si>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</si>
  <si>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</si>
  <si>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</si>
  <si>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</si>
  <si>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</si>
  <si>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</si>
  <si>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</si>
  <si>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</si>
  <si>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</si>
  <si>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</si>
  <si>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</si>
  <si>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</si>
  <si>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</si>
  <si>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</si>
  <si>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</si>
  <si>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</si>
  <si>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</si>
  <si>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</si>
  <si>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</si>
  <si>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</si>
  <si>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</si>
  <si>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</si>
  <si>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</si>
  <si>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</si>
  <si>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</si>
  <si>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</si>
  <si>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</si>
  <si>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</si>
  <si>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</si>
  <si>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</si>
  <si>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</si>
  <si>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</si>
  <si>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</si>
  <si>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</si>
  <si>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</si>
  <si>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</si>
  <si>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</si>
  <si>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</si>
  <si>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</si>
  <si>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</si>
  <si>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</si>
  <si>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</si>
  <si>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</si>
  <si>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</si>
  <si>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</si>
  <si>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</si>
  <si>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</si>
  <si>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</si>
  <si>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</si>
  <si>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</si>
  <si>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</si>
  <si>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</si>
  <si>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</si>
  <si>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</si>
  <si>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</si>
  <si>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</si>
  <si>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</si>
  <si>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</si>
  <si>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</si>
  <si>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</si>
  <si>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</si>
  <si>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</si>
  <si>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</si>
  <si>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</si>
  <si>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</si>
  <si>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</si>
  <si>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</si>
  <si>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</si>
  <si>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</si>
  <si>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</si>
  <si>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</si>
  <si>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</si>
  <si>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</si>
  <si>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</si>
  <si>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</si>
  <si>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</si>
  <si>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</si>
  <si>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</si>
  <si>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</si>
  <si>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</si>
  <si>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</si>
  <si>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</si>
  <si>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</si>
  <si>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</si>
  <si>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</si>
  <si>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</si>
  <si>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</si>
  <si>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</si>
  <si>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</si>
  <si>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</si>
  <si>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</si>
  <si>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</si>
  <si>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</si>
  <si>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</si>
  <si>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</si>
  <si>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</si>
  <si>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</si>
  <si>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</si>
  <si>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</si>
  <si>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</si>
  <si>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</si>
  <si>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</si>
  <si>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</si>
  <si>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</si>
  <si>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</si>
  <si>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</si>
  <si>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</si>
  <si>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</si>
  <si>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</si>
  <si>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</si>
  <si>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</si>
  <si>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</si>
  <si>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</si>
  <si>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</si>
  <si>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</si>
  <si>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</si>
  <si>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</si>
  <si>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</si>
  <si>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</si>
  <si>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</si>
  <si>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</si>
  <si>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</si>
  <si>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</si>
  <si>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</si>
  <si>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</si>
  <si>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</si>
  <si>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</si>
  <si>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</si>
  <si>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</si>
  <si>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</si>
  <si>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</si>
  <si>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</si>
  <si>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</si>
  <si>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</si>
  <si>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</si>
  <si>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</si>
  <si>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</si>
  <si>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</si>
  <si>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</si>
  <si>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</si>
  <si>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</si>
  <si>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</si>
  <si>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</si>
  <si>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</si>
  <si>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</si>
  <si>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</si>
  <si>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</si>
  <si>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</si>
  <si>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</si>
  <si>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</si>
  <si>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</si>
  <si>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</si>
  <si>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</si>
  <si>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</si>
  <si>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</si>
  <si>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</si>
  <si>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</si>
  <si>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</si>
  <si>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</si>
  <si>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</si>
  <si>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</si>
  <si>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</si>
  <si>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</si>
  <si>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</si>
  <si>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</si>
  <si>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</si>
  <si>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</si>
  <si>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</si>
  <si>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</si>
  <si>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</si>
  <si>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</si>
  <si>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</si>
  <si>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</si>
  <si>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</si>
  <si>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</si>
  <si>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</si>
  <si>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</si>
  <si>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</si>
  <si>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</si>
  <si>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</si>
  <si>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</si>
  <si>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</si>
  <si>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</si>
  <si>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</si>
  <si>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</si>
  <si>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</si>
  <si>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</si>
  <si>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</si>
  <si>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</si>
  <si>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</si>
  <si>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</si>
  <si>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</si>
  <si>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</si>
  <si>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</si>
  <si>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</si>
  <si>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</si>
  <si>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</si>
  <si>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</si>
  <si>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</si>
  <si>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</si>
  <si>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</si>
  <si>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</si>
  <si>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</si>
  <si>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</si>
  <si>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</si>
  <si>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</si>
  <si>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</si>
  <si>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</si>
  <si>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</si>
  <si>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</si>
  <si>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</si>
  <si>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</si>
  <si>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</si>
  <si>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</si>
  <si>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</si>
  <si>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</si>
  <si>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</si>
  <si>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</si>
  <si>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</si>
  <si>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</si>
  <si>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</si>
  <si>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</si>
  <si>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</si>
  <si>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</si>
  <si>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</si>
  <si>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</si>
  <si>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</si>
  <si>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</si>
  <si>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</si>
  <si>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</si>
  <si>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</si>
  <si>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</si>
  <si>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</si>
  <si>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</si>
  <si>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</si>
  <si>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</si>
  <si>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</si>
  <si>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</si>
  <si>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</si>
  <si>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</si>
  <si>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</si>
  <si>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</si>
  <si>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</si>
  <si>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</si>
  <si>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</si>
  <si>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</si>
  <si>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</si>
  <si>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</si>
  <si>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</si>
  <si>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</si>
  <si>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</si>
  <si>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</si>
  <si>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</si>
  <si>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</si>
  <si>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</si>
  <si>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</si>
  <si>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</si>
  <si>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</si>
  <si>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</si>
  <si>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</si>
  <si>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</si>
  <si>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</si>
  <si>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</si>
  <si>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</si>
  <si>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</si>
  <si>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</si>
  <si>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</si>
  <si>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</si>
  <si>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</si>
  <si>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</si>
  <si>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</si>
  <si>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</si>
  <si>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</si>
  <si>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</si>
  <si>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</si>
  <si>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</si>
  <si>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</si>
  <si>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</si>
  <si>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</si>
  <si>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</si>
  <si>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</si>
  <si>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</si>
  <si>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</si>
  <si>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</si>
  <si>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</si>
  <si>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</si>
  <si>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</si>
  <si>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</si>
  <si>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</si>
  <si>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</si>
  <si>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</si>
  <si>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</si>
  <si>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</si>
  <si>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</si>
  <si>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</si>
  <si>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</si>
  <si>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</si>
  <si>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</si>
  <si>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</si>
  <si>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</si>
  <si>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</si>
  <si>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</si>
  <si>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</si>
  <si>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</si>
  <si>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</si>
  <si>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</si>
  <si>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</si>
  <si>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</si>
  <si>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</si>
  <si>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</si>
  <si>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</si>
  <si>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</si>
  <si>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</si>
  <si>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</si>
  <si>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</si>
  <si>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</si>
  <si>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</si>
  <si>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</si>
  <si>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</si>
  <si>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</si>
  <si>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</si>
  <si>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</si>
  <si>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</si>
  <si>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</si>
  <si>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</si>
  <si>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</si>
  <si>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</si>
  <si>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</si>
  <si>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</si>
  <si>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</si>
  <si>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</si>
  <si>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</si>
  <si>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</si>
  <si>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</si>
  <si>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</si>
  <si>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</si>
  <si>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</si>
  <si>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</si>
  <si>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</si>
  <si>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</si>
  <si>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</si>
  <si>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</si>
  <si>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</si>
  <si>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</si>
  <si>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</si>
  <si>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</si>
  <si>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</si>
  <si>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</si>
  <si>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</si>
  <si>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</si>
  <si>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</si>
  <si>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</si>
  <si>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</si>
  <si>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</si>
  <si>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</si>
  <si>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</si>
  <si>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</si>
  <si>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</si>
  <si>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</si>
  <si>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</si>
  <si>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</si>
  <si>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</si>
  <si>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</si>
  <si>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</si>
  <si>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</si>
  <si>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</si>
  <si>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</si>
  <si>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</si>
  <si>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</si>
  <si>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</si>
  <si>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</si>
  <si>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</si>
  <si>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</si>
  <si>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</si>
  <si>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</si>
  <si>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</si>
  <si>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</si>
  <si>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</si>
  <si>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</si>
  <si>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</si>
  <si>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</si>
  <si>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</si>
  <si>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</si>
  <si>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</si>
  <si>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</si>
  <si>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</si>
  <si>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</si>
  <si>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</si>
  <si>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</si>
  <si>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</si>
  <si>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</si>
  <si>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</si>
  <si>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</si>
  <si>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</si>
  <si>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</si>
  <si>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</si>
  <si>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</si>
  <si>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</si>
  <si>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</si>
  <si>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</si>
  <si>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</si>
  <si>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</si>
  <si>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</si>
  <si>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</si>
  <si>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</si>
  <si>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</si>
  <si>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</si>
  <si>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</si>
  <si>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</si>
  <si>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</si>
  <si>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</si>
  <si>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</si>
  <si>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</si>
  <si>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</si>
  <si>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</si>
  <si>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</si>
  <si>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</si>
  <si>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</si>
  <si>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</si>
  <si>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</si>
  <si>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</si>
  <si>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</si>
  <si>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</si>
  <si>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</si>
  <si>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</si>
  <si>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</si>
  <si>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</si>
  <si>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</si>
  <si>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</si>
  <si>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</si>
  <si>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</si>
  <si>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</si>
  <si>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</si>
  <si>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</si>
  <si>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</si>
  <si>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</si>
  <si>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</si>
  <si>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</si>
  <si>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</si>
  <si>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</si>
  <si>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</si>
  <si>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</si>
  <si>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</si>
  <si>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</si>
  <si>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</si>
  <si>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</si>
  <si>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</si>
  <si>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</si>
  <si>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</si>
  <si>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</si>
  <si>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</si>
  <si>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</si>
  <si>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</si>
  <si>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</si>
  <si>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</si>
  <si>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</si>
  <si>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</si>
  <si>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</si>
  <si>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</si>
  <si>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</si>
  <si>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</si>
  <si>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</si>
  <si>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</si>
  <si>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</si>
  <si>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</si>
  <si>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</si>
  <si>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</si>
  <si>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</si>
  <si>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</si>
  <si>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</si>
  <si>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</si>
  <si>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</si>
  <si>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</si>
  <si>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</si>
  <si>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</si>
  <si>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</si>
  <si>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</si>
  <si>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</si>
  <si>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</si>
  <si>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</si>
  <si>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</si>
  <si>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</si>
  <si>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</si>
  <si>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</si>
  <si>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</si>
  <si>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</si>
  <si>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</si>
  <si>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</si>
  <si>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</si>
  <si>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</si>
  <si>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</si>
  <si>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</si>
  <si>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</si>
  <si>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</si>
  <si>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</si>
  <si>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</si>
  <si>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</si>
  <si>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</si>
  <si>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</si>
  <si>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</si>
  <si>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</si>
  <si>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</si>
  <si>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</si>
  <si>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</si>
  <si>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</si>
  <si>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</si>
  <si>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</si>
  <si>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</si>
  <si>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</si>
  <si>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</si>
  <si>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</si>
  <si>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</si>
  <si>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</si>
  <si>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</si>
  <si>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</si>
  <si>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</si>
  <si>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</si>
  <si>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</si>
  <si>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</si>
  <si>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</si>
  <si>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</si>
  <si>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</si>
  <si>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</si>
  <si>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</si>
  <si>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</si>
  <si>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</si>
  <si>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</si>
  <si>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</si>
  <si>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</si>
  <si>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</si>
  <si>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</si>
  <si>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</si>
  <si>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</si>
  <si>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</si>
  <si>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</si>
  <si>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</si>
  <si>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</si>
  <si>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</si>
  <si>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</si>
  <si>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</si>
  <si>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</si>
  <si>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</si>
  <si>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</si>
  <si>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</si>
  <si>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</si>
  <si>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</si>
  <si>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</si>
  <si>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</si>
  <si>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</si>
  <si>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</si>
  <si>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</si>
  <si>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</si>
  <si>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</si>
  <si>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</si>
  <si>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</si>
  <si>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</si>
  <si>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</si>
  <si>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</si>
  <si>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</si>
  <si>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</si>
  <si>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</si>
  <si>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</si>
  <si>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</si>
  <si>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</si>
  <si>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</si>
  <si>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</si>
  <si>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</si>
  <si>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</si>
  <si>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</si>
  <si>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</si>
  <si>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</si>
  <si>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</si>
  <si>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</si>
  <si>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</si>
  <si>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</si>
  <si>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</si>
  <si>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</si>
  <si>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</si>
  <si>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</si>
  <si>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</si>
  <si>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</si>
  <si>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</si>
  <si>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</si>
  <si>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</si>
  <si>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</si>
  <si>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</si>
  <si>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</si>
  <si>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</si>
  <si>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</si>
  <si>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</si>
  <si>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</si>
  <si>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</si>
  <si>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</si>
  <si>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</si>
  <si>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</si>
  <si>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</si>
  <si>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</si>
  <si>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</si>
  <si>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</si>
  <si>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</si>
  <si>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</si>
  <si>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</si>
  <si>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</si>
  <si>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</si>
  <si>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</si>
  <si>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</si>
  <si>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</si>
  <si>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</si>
  <si>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</si>
  <si>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</si>
  <si>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</si>
  <si>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</si>
  <si>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</si>
  <si>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</si>
  <si>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</si>
  <si>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</si>
  <si>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</si>
  <si>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</si>
  <si>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</si>
  <si>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</si>
  <si>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</si>
  <si>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</si>
  <si>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</si>
  <si>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</si>
  <si>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</si>
  <si>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</si>
  <si>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</si>
  <si>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</si>
  <si>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</si>
  <si>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</si>
  <si>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</si>
  <si>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</si>
  <si>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</si>
  <si>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</si>
  <si>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</si>
  <si>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</si>
  <si>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</si>
  <si>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</si>
  <si>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</si>
  <si>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</si>
  <si>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</si>
  <si>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</si>
  <si>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</si>
  <si>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</si>
  <si>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</si>
  <si>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</si>
  <si>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</si>
  <si>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</si>
  <si>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</si>
  <si>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</si>
  <si>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</si>
  <si>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</si>
  <si>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</si>
  <si>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</si>
  <si>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</si>
  <si>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</si>
  <si>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</si>
  <si>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</si>
  <si>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</si>
  <si>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</si>
  <si>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</si>
  <si>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</si>
  <si>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</si>
  <si>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</si>
  <si>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</si>
  <si>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</si>
  <si>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</si>
  <si>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</si>
  <si>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</si>
  <si>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</si>
  <si>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</si>
  <si>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</si>
  <si>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</si>
  <si>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</si>
  <si>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</si>
  <si>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</si>
  <si>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</si>
  <si>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</si>
  <si>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</si>
  <si>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</si>
  <si>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</si>
  <si>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</si>
  <si>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</si>
  <si>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</si>
  <si>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</si>
  <si>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</si>
  <si>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</si>
  <si>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</si>
  <si>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</si>
  <si>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</si>
  <si>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</si>
  <si>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</si>
  <si>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</si>
  <si>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</si>
  <si>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</si>
  <si>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</si>
  <si>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</si>
  <si>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</si>
  <si>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</si>
  <si>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</si>
  <si>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</si>
  <si>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</si>
  <si>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</si>
  <si>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</si>
  <si>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</si>
  <si>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</si>
  <si>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</si>
  <si>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</si>
  <si>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</si>
  <si>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</si>
  <si>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</si>
  <si>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</si>
  <si>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</si>
  <si>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</si>
  <si>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</si>
  <si>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</si>
  <si>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</si>
  <si>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</si>
  <si>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</si>
  <si>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</si>
  <si>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</si>
  <si>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</si>
  <si>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</si>
  <si>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</si>
  <si>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</si>
  <si>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</si>
  <si>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</si>
  <si>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</si>
  <si>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</si>
  <si>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</si>
  <si>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</si>
  <si>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</si>
  <si>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</si>
  <si>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</si>
  <si>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</si>
  <si>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</si>
  <si>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</si>
  <si>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</si>
  <si>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</si>
  <si>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</si>
  <si>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</si>
  <si>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</si>
  <si>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</si>
  <si>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</si>
  <si>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</si>
  <si>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</si>
  <si>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</si>
  <si>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</si>
  <si>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</si>
  <si>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</si>
  <si>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</si>
  <si>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</si>
  <si>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</si>
  <si>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</si>
  <si>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</si>
  <si>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</si>
  <si>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</si>
  <si>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</si>
  <si>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</si>
  <si>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</si>
  <si>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</si>
  <si>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</si>
  <si>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</si>
  <si>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</si>
  <si>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</si>
  <si>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</si>
  <si>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</si>
  <si>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</si>
  <si>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</si>
  <si>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</si>
  <si>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</si>
  <si>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</si>
  <si>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</si>
  <si>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</si>
  <si>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</si>
  <si>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</si>
  <si>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</si>
  <si>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</si>
  <si>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</si>
  <si>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</si>
  <si>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</si>
  <si>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</si>
  <si>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</si>
  <si>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</si>
  <si>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</si>
  <si>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</si>
  <si>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</si>
  <si>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</si>
  <si>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</si>
  <si>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</si>
  <si>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</si>
  <si>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</si>
  <si>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</si>
  <si>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</si>
  <si>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</si>
  <si>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</si>
  <si>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</si>
  <si>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</si>
  <si>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</si>
  <si>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</si>
  <si>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</si>
  <si>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</si>
  <si>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</si>
  <si>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</si>
  <si>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</si>
  <si>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</si>
  <si>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</si>
  <si>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</si>
  <si>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</si>
  <si>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</si>
  <si>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</si>
  <si>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</si>
  <si>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</si>
  <si>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</si>
  <si>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</si>
  <si>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</si>
  <si>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</si>
  <si>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</si>
  <si>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</si>
  <si>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</si>
  <si>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</si>
  <si>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</si>
  <si>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</si>
  <si>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</si>
  <si>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</si>
  <si>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</si>
  <si>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</si>
  <si>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</si>
  <si>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</si>
  <si>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</si>
  <si>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</si>
  <si>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</si>
  <si>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</si>
  <si>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</si>
  <si>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</si>
  <si>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</si>
  <si>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</si>
  <si>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</si>
  <si>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</si>
  <si>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</si>
  <si>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</si>
  <si>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</si>
  <si>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</si>
  <si>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</si>
  <si>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</si>
  <si>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</si>
  <si>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</si>
  <si>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</si>
  <si>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</si>
  <si>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</si>
  <si>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</si>
  <si>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</si>
  <si>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</si>
  <si>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</si>
  <si>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</si>
  <si>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</si>
  <si>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</si>
  <si>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</si>
  <si>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</si>
  <si>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</si>
  <si>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</si>
  <si>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</si>
  <si>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</si>
  <si>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</si>
  <si>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</si>
  <si>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</si>
  <si>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</si>
  <si>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</si>
  <si>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</si>
  <si>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</si>
  <si>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</si>
  <si>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</si>
  <si>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</si>
  <si>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</si>
  <si>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</si>
  <si>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</si>
  <si>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</si>
  <si>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</si>
  <si>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</si>
  <si>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</si>
  <si>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</si>
  <si>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</si>
  <si>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</si>
  <si>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</si>
  <si>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</si>
  <si>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</si>
  <si>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</si>
  <si>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</si>
  <si>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</si>
  <si>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</si>
  <si>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</si>
  <si>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</si>
  <si>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</si>
  <si>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</si>
  <si>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</si>
  <si>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</si>
  <si>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</si>
  <si>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</si>
  <si>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</si>
  <si>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</si>
  <si>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</si>
  <si>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</si>
  <si>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</si>
  <si>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</si>
  <si>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</si>
  <si>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</si>
  <si>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</si>
  <si>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</si>
  <si>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</si>
  <si>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</si>
  <si>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</si>
  <si>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</si>
  <si>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</si>
  <si>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</si>
  <si>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</si>
  <si>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</si>
  <si>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</si>
  <si>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</si>
  <si>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</si>
  <si>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</si>
  <si>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</si>
  <si>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</si>
  <si>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</si>
  <si>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</si>
  <si>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</si>
  <si>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</si>
  <si>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</si>
  <si>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</si>
  <si>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</si>
  <si>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</si>
  <si>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</si>
  <si>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</si>
  <si>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</si>
  <si>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</si>
  <si>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</si>
  <si>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</si>
  <si>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</si>
  <si>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</si>
  <si>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</si>
  <si>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</si>
  <si>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</si>
  <si>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</si>
  <si>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</si>
  <si>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</si>
  <si>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</si>
  <si>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</si>
  <si>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</si>
  <si>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</si>
  <si>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</si>
  <si>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</si>
  <si>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</si>
  <si>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</si>
  <si>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</si>
  <si>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</si>
  <si>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</si>
  <si>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</si>
  <si>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</si>
  <si>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</si>
  <si>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</si>
  <si>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</si>
  <si>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</si>
  <si>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</si>
  <si>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</si>
  <si>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</si>
  <si>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</si>
  <si>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</si>
  <si>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</si>
  <si>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</si>
  <si>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</si>
  <si>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</si>
  <si>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</si>
  <si>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</si>
  <si>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</si>
  <si>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</si>
  <si>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</si>
  <si>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</si>
  <si>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</si>
  <si>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</si>
  <si>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</si>
  <si>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</si>
  <si>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</si>
  <si>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</si>
  <si>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</si>
  <si>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</si>
  <si>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</si>
  <si>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</si>
  <si>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</si>
  <si>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</si>
  <si>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</si>
  <si>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</si>
  <si>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</si>
  <si>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</si>
  <si>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</si>
  <si>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</si>
  <si>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</si>
  <si>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</si>
  <si>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</si>
  <si>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</si>
  <si>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</si>
  <si>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</si>
  <si>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</si>
  <si>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</si>
  <si>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</si>
  <si>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</si>
  <si>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</si>
  <si>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</si>
  <si>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</si>
  <si>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</si>
  <si>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</si>
  <si>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</si>
  <si>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</si>
  <si>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</si>
  <si>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</si>
  <si>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</si>
  <si>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</si>
  <si>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</si>
  <si>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</si>
  <si>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</si>
  <si>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</si>
  <si>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</si>
  <si>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</si>
  <si>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</si>
  <si>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</si>
  <si>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</si>
  <si>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</si>
  <si>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</si>
  <si>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</si>
  <si>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</si>
  <si>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</si>
  <si>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</si>
  <si>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</si>
  <si>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</si>
  <si>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</si>
  <si>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</si>
  <si>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</si>
  <si>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</si>
  <si>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</si>
  <si>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</si>
  <si>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</si>
  <si>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</si>
  <si>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</si>
  <si>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</si>
  <si>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</si>
  <si>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</si>
  <si>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</si>
  <si>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</si>
  <si>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</si>
  <si>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</si>
  <si>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</si>
  <si>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</si>
  <si>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</si>
  <si>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</si>
  <si>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</si>
  <si>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</si>
  <si>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</si>
  <si>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</si>
  <si>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</si>
  <si>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</si>
  <si>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</si>
  <si>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</si>
  <si>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</si>
  <si>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</si>
  <si>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</si>
  <si>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</si>
  <si>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</si>
  <si>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</si>
  <si>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</si>
  <si>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</si>
  <si>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</si>
  <si>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</si>
  <si>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</si>
  <si>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</si>
  <si>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</si>
  <si>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</si>
  <si>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</si>
  <si>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</si>
  <si>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</si>
  <si>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</si>
  <si>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</si>
  <si>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</si>
  <si>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</si>
  <si>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</si>
  <si>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</si>
  <si>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</si>
  <si>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</si>
  <si>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</si>
  <si>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</si>
  <si>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</si>
  <si>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</si>
  <si>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</si>
  <si>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</si>
  <si>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</si>
  <si>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</si>
  <si>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</si>
  <si>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</si>
  <si>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</si>
  <si>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</si>
  <si>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</si>
  <si>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</si>
  <si>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</si>
  <si>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</si>
  <si>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</si>
  <si>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</si>
  <si>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</si>
  <si>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</si>
  <si>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</si>
  <si>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</si>
  <si>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</si>
  <si>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</si>
  <si>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</si>
  <si>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</si>
  <si>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</si>
  <si>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</si>
  <si>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</si>
  <si>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</si>
  <si>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</si>
  <si>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</si>
  <si>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</si>
  <si>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</si>
  <si>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</si>
  <si>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</si>
  <si>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</si>
  <si>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</si>
  <si>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</si>
  <si>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</si>
  <si>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</si>
  <si>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</si>
  <si>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</si>
  <si>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</si>
  <si>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</si>
  <si>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</si>
  <si>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</si>
  <si>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</si>
  <si>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</si>
  <si>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</si>
  <si>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</si>
  <si>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</si>
  <si>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</si>
  <si>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</si>
  <si>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</si>
  <si>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</si>
  <si>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</si>
  <si>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</si>
  <si>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</si>
  <si>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</si>
  <si>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</si>
  <si>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</si>
  <si>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</si>
  <si>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</si>
  <si>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</si>
  <si>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</si>
  <si>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</si>
  <si>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</si>
  <si>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</si>
  <si>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</si>
  <si>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</si>
  <si>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</si>
  <si>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</si>
  <si>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</si>
  <si>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</si>
  <si>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</si>
  <si>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</si>
  <si>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</si>
  <si>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</si>
  <si>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</si>
  <si>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</si>
  <si>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</si>
  <si>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</si>
  <si>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</si>
  <si>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</si>
  <si>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</si>
  <si>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</si>
  <si>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</si>
  <si>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</si>
  <si>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</si>
  <si>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</si>
  <si>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</si>
  <si>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</si>
  <si>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</si>
  <si>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</si>
  <si>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</si>
  <si>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</si>
  <si>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</si>
  <si>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</si>
  <si>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</si>
  <si>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</si>
  <si>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</si>
  <si>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</si>
  <si>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</si>
  <si>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</si>
  <si>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</si>
  <si>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</si>
  <si>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</si>
  <si>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</si>
  <si>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</si>
  <si>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</si>
  <si>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</si>
  <si>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</si>
  <si>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</si>
  <si>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</si>
  <si>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</si>
  <si>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</si>
  <si>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</si>
  <si>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</si>
  <si>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</si>
  <si>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</si>
  <si>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</si>
  <si>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</si>
  <si>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</si>
  <si>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</si>
  <si>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</si>
  <si>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</si>
  <si>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</si>
  <si>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</si>
  <si>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</si>
  <si>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</si>
  <si>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</si>
  <si>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</si>
  <si>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</si>
  <si>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</si>
  <si>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</si>
  <si>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</si>
  <si>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</si>
  <si>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</si>
  <si>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</si>
  <si>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</si>
  <si>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</si>
  <si>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</si>
  <si>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</si>
  <si>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</si>
  <si>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</si>
  <si>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</si>
  <si>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</si>
  <si>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</si>
  <si>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</si>
  <si>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</si>
  <si>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</si>
  <si>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</si>
  <si>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</si>
  <si>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</si>
  <si>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</si>
  <si>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</si>
  <si>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</si>
  <si>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</si>
  <si>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</si>
  <si>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</si>
  <si>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</si>
  <si>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</si>
  <si>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</si>
  <si>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</si>
  <si>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</si>
  <si>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</si>
  <si>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</si>
  <si>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</si>
  <si>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</si>
  <si>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</si>
  <si>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</si>
  <si>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</si>
  <si>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</si>
  <si>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</si>
  <si>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</si>
  <si>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</si>
  <si>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</si>
  <si>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</si>
  <si>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</si>
  <si>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</si>
  <si>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</si>
  <si>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</si>
  <si>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</si>
  <si>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</si>
  <si>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</si>
  <si>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</si>
  <si>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</si>
  <si>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</si>
  <si>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</si>
  <si>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</si>
  <si>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</si>
  <si>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</si>
  <si>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</si>
  <si>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</si>
  <si>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</si>
  <si>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</si>
  <si>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</si>
  <si>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</si>
  <si>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</si>
  <si>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</si>
  <si>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</si>
  <si>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</si>
  <si>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</si>
  <si>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</si>
  <si>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</si>
  <si>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</si>
  <si>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</si>
  <si>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</si>
  <si>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</si>
  <si>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</si>
  <si>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</si>
  <si>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</si>
  <si>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</si>
  <si>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</si>
  <si>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</si>
  <si>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</si>
  <si>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</si>
  <si>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</si>
  <si>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</si>
  <si>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</si>
  <si>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</si>
  <si>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</si>
  <si>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</si>
  <si>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</si>
  <si>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</si>
  <si>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</si>
  <si>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</si>
  <si>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</si>
  <si>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</si>
  <si>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</si>
  <si>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</si>
  <si>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</si>
  <si>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</si>
  <si>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</si>
  <si>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</si>
  <si>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</si>
  <si>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</si>
  <si>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</si>
  <si>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</si>
  <si>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</si>
  <si>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</si>
  <si>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</si>
  <si>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</si>
  <si>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</si>
  <si>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</si>
  <si>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</si>
  <si>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</si>
  <si>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</si>
  <si>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</si>
  <si>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</si>
  <si>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</si>
  <si>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</si>
  <si>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</si>
  <si>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</si>
  <si>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</si>
  <si>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</si>
  <si>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</si>
  <si>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</si>
  <si>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</si>
  <si>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</si>
  <si>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</si>
  <si>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</si>
  <si>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</si>
  <si>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</si>
  <si>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</si>
  <si>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</si>
  <si>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</si>
  <si>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</si>
  <si>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</si>
  <si>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</si>
  <si>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</si>
  <si>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</si>
  <si>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</si>
  <si>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</si>
  <si>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</si>
  <si>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</si>
  <si>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</si>
  <si>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</si>
  <si>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</si>
  <si>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</si>
  <si>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</si>
  <si>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</si>
  <si>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</si>
  <si>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</si>
  <si>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</si>
  <si>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</si>
  <si>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</si>
  <si>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</si>
  <si>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</si>
  <si>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</si>
  <si>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</si>
  <si>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</si>
  <si>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</si>
  <si>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</si>
  <si>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</si>
  <si>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</si>
  <si>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</si>
  <si>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</si>
  <si>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</si>
  <si>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</si>
  <si>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</si>
  <si>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</si>
  <si>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</si>
  <si>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</si>
  <si>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</si>
  <si>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</si>
  <si>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</si>
  <si>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</si>
  <si>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</si>
  <si>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</si>
  <si>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</si>
  <si>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</si>
  <si>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</si>
  <si>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</si>
  <si>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</si>
  <si>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</si>
  <si>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</si>
  <si>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</si>
  <si>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</si>
  <si>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</si>
  <si>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</si>
  <si>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</si>
  <si>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</si>
  <si>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</si>
  <si>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</si>
  <si>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</si>
  <si>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</si>
  <si>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</si>
  <si>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</si>
  <si>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</si>
  <si>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</si>
  <si>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</si>
  <si>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</si>
  <si>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</si>
  <si>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</si>
  <si>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</si>
  <si>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</si>
  <si>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</si>
  <si>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</si>
  <si>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</si>
  <si>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</si>
  <si>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</si>
  <si>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</si>
  <si>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</si>
  <si>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</si>
  <si>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</si>
  <si>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</si>
  <si>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</si>
  <si>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</si>
  <si>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</si>
  <si>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</si>
  <si>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</si>
  <si>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</si>
  <si>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</si>
  <si>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</si>
  <si>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</si>
  <si>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</si>
  <si>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</si>
  <si>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</si>
  <si>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</si>
  <si>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</si>
  <si>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</si>
  <si>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</si>
  <si>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</si>
  <si>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</si>
  <si>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</si>
  <si>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</si>
  <si>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</si>
  <si>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</si>
  <si>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</si>
  <si>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</si>
  <si>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</si>
  <si>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</si>
  <si>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</si>
  <si>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</si>
  <si>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</si>
  <si>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</si>
  <si>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</si>
  <si>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</si>
  <si>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</si>
  <si>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</si>
  <si>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</si>
  <si>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</si>
  <si>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</si>
  <si>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</si>
  <si>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</si>
  <si>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</si>
  <si>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</si>
  <si>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</si>
  <si>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</si>
  <si>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</si>
  <si>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</si>
  <si>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</si>
  <si>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</si>
  <si>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</si>
  <si>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</si>
  <si>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</si>
  <si>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</si>
  <si>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</si>
  <si>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</si>
  <si>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</si>
  <si>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</si>
  <si>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</si>
  <si>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</si>
  <si>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</si>
  <si>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</si>
  <si>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</si>
  <si>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</si>
  <si>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</si>
  <si>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</si>
  <si>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</si>
  <si>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</si>
  <si>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</si>
  <si>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</si>
  <si>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</si>
  <si>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</si>
  <si>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</si>
  <si>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</si>
  <si>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</si>
  <si>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</si>
  <si>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</si>
  <si>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</si>
  <si>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</si>
  <si>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</si>
  <si>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</si>
  <si>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</si>
  <si>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</si>
  <si>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</si>
  <si>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</si>
  <si>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</si>
  <si>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</si>
  <si>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</si>
  <si>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</si>
  <si>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</si>
  <si>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</si>
  <si>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</si>
  <si>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</si>
  <si>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</si>
  <si>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</si>
  <si>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</si>
  <si>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</si>
  <si>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</si>
  <si>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</si>
  <si>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</si>
  <si>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</si>
  <si>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</si>
  <si>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</si>
  <si>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</si>
  <si>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</si>
  <si>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</si>
  <si>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</si>
  <si>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</si>
  <si>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</si>
  <si>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</si>
  <si>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</si>
  <si>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</si>
  <si>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</si>
  <si>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</si>
  <si>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</si>
  <si>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</si>
  <si>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</si>
  <si>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</si>
  <si>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</si>
  <si>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</si>
  <si>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</si>
  <si>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</si>
  <si>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</si>
  <si>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</si>
  <si>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</si>
  <si>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</si>
  <si>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</si>
  <si>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</si>
  <si>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</si>
  <si>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</si>
  <si>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</si>
  <si>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</si>
  <si>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</si>
  <si>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</si>
  <si>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</si>
  <si>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</si>
  <si>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</si>
  <si>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</si>
  <si>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</si>
  <si>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</si>
  <si>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</si>
  <si>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</si>
  <si>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</si>
  <si>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</si>
  <si>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</si>
  <si>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</si>
  <si>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</si>
  <si>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</si>
  <si>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</si>
  <si>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</si>
  <si>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</si>
  <si>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</si>
  <si>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</si>
  <si>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</si>
  <si>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</si>
  <si>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</si>
  <si>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</si>
  <si>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</si>
  <si>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</si>
  <si>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</si>
  <si>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</si>
  <si>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</si>
  <si>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</si>
  <si>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</si>
  <si>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</si>
  <si>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</si>
  <si>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</si>
  <si>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</si>
  <si>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</si>
  <si>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</si>
  <si>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</si>
  <si>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</si>
  <si>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</si>
  <si>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</si>
  <si>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</si>
  <si>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</si>
  <si>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</si>
  <si>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</si>
  <si>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</si>
  <si>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</si>
  <si>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</si>
  <si>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</si>
  <si>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</si>
  <si>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</si>
  <si>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</si>
  <si>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</si>
  <si>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</si>
  <si>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</si>
  <si>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</si>
  <si>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</si>
  <si>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</si>
  <si>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</si>
  <si>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</si>
  <si>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</si>
  <si>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</si>
  <si>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</si>
  <si>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</si>
  <si>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</si>
  <si>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</si>
  <si>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</si>
  <si>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</si>
  <si>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</si>
  <si>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</si>
  <si>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</si>
  <si>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</si>
  <si>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</si>
  <si>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</si>
  <si>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</si>
  <si>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</si>
  <si>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</si>
  <si>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</si>
  <si>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</si>
  <si>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</si>
  <si>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</si>
  <si>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</si>
  <si>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</si>
  <si>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</si>
  <si>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</si>
  <si>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</si>
  <si>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</si>
  <si>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</si>
  <si>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</si>
  <si>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</si>
  <si>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</si>
  <si>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</si>
  <si>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</si>
  <si>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</si>
  <si>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</si>
  <si>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</si>
  <si>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</si>
  <si>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</si>
  <si>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</si>
  <si>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</si>
  <si>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</si>
  <si>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</si>
  <si>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</si>
  <si>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</si>
  <si>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</si>
  <si>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</si>
  <si>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</si>
  <si>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</si>
  <si>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</si>
  <si>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</si>
  <si>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</si>
  <si>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</si>
  <si>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</si>
  <si>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</si>
  <si>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</si>
  <si>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</si>
  <si>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</si>
  <si>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</si>
  <si>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</si>
  <si>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</si>
  <si>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</si>
  <si>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</si>
  <si>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</si>
  <si>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</si>
  <si>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</si>
  <si>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</si>
  <si>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</si>
  <si>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</si>
  <si>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</si>
  <si>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</si>
  <si>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</si>
  <si>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</si>
  <si>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</si>
  <si>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</si>
  <si>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</si>
  <si>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</si>
  <si>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</si>
  <si>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</si>
  <si>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</si>
  <si>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</si>
  <si>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</si>
  <si>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</si>
  <si>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</si>
  <si>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</si>
  <si>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</si>
  <si>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</si>
  <si>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</si>
  <si>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</si>
  <si>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</si>
  <si>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</si>
  <si>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</si>
  <si>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</si>
  <si>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</si>
  <si>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</si>
  <si>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</si>
  <si>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</si>
  <si>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</si>
  <si>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</si>
  <si>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</si>
  <si>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</si>
  <si>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</si>
  <si>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</si>
  <si>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</si>
  <si>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</si>
  <si>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</si>
  <si>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</si>
  <si>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</si>
  <si>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</si>
  <si>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</si>
  <si>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</si>
  <si>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</si>
  <si>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</si>
  <si>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</si>
  <si>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</si>
  <si>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</si>
  <si>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</si>
  <si>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</si>
  <si>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</si>
  <si>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</si>
  <si>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</si>
  <si>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</si>
  <si>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</si>
  <si>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</si>
  <si>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</si>
  <si>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</si>
  <si>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</si>
  <si>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</si>
  <si>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</si>
  <si>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</si>
  <si>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</si>
  <si>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</si>
  <si>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</si>
  <si>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</si>
  <si>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</si>
  <si>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</si>
  <si>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</si>
  <si>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</si>
  <si>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</si>
  <si>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</si>
  <si>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</si>
  <si>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</si>
  <si>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</si>
  <si>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</si>
  <si>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</si>
  <si>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</si>
  <si>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</si>
  <si>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</si>
  <si>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</si>
  <si>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</si>
  <si>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</si>
  <si>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</si>
  <si>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</si>
  <si>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</si>
  <si>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</si>
  <si>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</si>
  <si>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</si>
  <si>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</si>
  <si>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</si>
  <si>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</si>
  <si>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</si>
  <si>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</si>
  <si>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</si>
  <si>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</si>
  <si>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</si>
  <si>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</si>
  <si>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</si>
  <si>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</si>
  <si>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</si>
  <si>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</si>
  <si>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</si>
  <si>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</si>
  <si>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</si>
  <si>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</si>
  <si>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</si>
  <si>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</si>
  <si>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</si>
  <si>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</si>
  <si>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</si>
  <si>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</si>
  <si>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</si>
  <si>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</si>
  <si>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</si>
  <si>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</si>
  <si>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</si>
  <si>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</si>
  <si>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</si>
  <si>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</si>
  <si>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</si>
  <si>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</si>
  <si>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</si>
  <si>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</si>
  <si>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</si>
  <si>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</si>
  <si>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</si>
  <si>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</si>
  <si>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</si>
  <si>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</si>
  <si>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</si>
  <si>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</si>
  <si>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</si>
  <si>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</si>
  <si>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</si>
  <si>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</si>
  <si>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</si>
  <si>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</si>
  <si>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</si>
  <si>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</si>
  <si>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</si>
  <si>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</si>
  <si>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</si>
  <si>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</si>
  <si>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</si>
  <si>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</si>
  <si>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</si>
  <si>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</si>
  <si>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</si>
  <si>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</si>
  <si>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</si>
  <si>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</si>
  <si>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</si>
  <si>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</si>
  <si>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</si>
  <si>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</si>
  <si>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</si>
  <si>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</si>
  <si>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</si>
  <si>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</si>
  <si>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</si>
  <si>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</si>
  <si>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</si>
  <si>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</si>
  <si>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</si>
  <si>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</si>
  <si>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</si>
  <si>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</si>
  <si>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</si>
  <si>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</si>
  <si>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</si>
  <si>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</si>
  <si>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</si>
  <si>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</si>
  <si>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</si>
  <si>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</si>
  <si>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</si>
  <si>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</si>
  <si>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</si>
  <si>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</si>
  <si>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</si>
  <si>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</si>
  <si>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</si>
  <si>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</si>
  <si>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</si>
  <si>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</si>
  <si>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</si>
  <si>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</si>
  <si>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</si>
  <si>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</si>
  <si>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</si>
  <si>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</si>
  <si>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</si>
  <si>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</si>
  <si>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</si>
  <si>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</si>
  <si>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</si>
  <si>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</si>
  <si>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</si>
  <si>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</si>
  <si>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</si>
  <si>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</si>
  <si>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</si>
  <si>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</si>
  <si>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</si>
  <si>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</si>
  <si>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</si>
  <si>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</si>
  <si>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</si>
  <si>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</si>
  <si>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</si>
  <si>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</si>
  <si>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</si>
  <si>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</si>
  <si>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</si>
  <si>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</si>
  <si>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</si>
  <si>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</si>
  <si>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</si>
  <si>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</si>
  <si>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</si>
  <si>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</si>
  <si>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</si>
  <si>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</si>
  <si>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</si>
  <si>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</si>
  <si>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</si>
  <si>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</si>
  <si>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</si>
  <si>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</si>
  <si>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</si>
  <si>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</si>
  <si>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</si>
  <si>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</si>
  <si>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</si>
  <si>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</si>
  <si>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</si>
  <si>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</si>
  <si>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</si>
  <si>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</si>
  <si>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</si>
  <si>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</si>
  <si>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</si>
  <si>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</si>
  <si>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</si>
  <si>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</si>
  <si>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</si>
  <si>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</si>
  <si>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</si>
  <si>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</si>
  <si>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</si>
  <si>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</si>
  <si>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</si>
  <si>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</si>
  <si>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</si>
  <si>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</si>
  <si>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</si>
  <si>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</si>
  <si>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</si>
  <si>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</si>
  <si>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</si>
  <si>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</si>
  <si>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</si>
  <si>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</si>
  <si>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</si>
  <si>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</si>
  <si>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</si>
  <si>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</si>
  <si>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</si>
  <si>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</si>
  <si>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</si>
  <si>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</si>
  <si>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</si>
  <si>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</si>
  <si>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</si>
  <si>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</si>
  <si>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</si>
  <si>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</si>
  <si>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</si>
  <si>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</si>
  <si>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</si>
  <si>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</si>
  <si>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</si>
  <si>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</si>
  <si>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</si>
  <si>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</si>
  <si>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</si>
  <si>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</si>
  <si>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</si>
  <si>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</si>
  <si>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</si>
  <si>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</si>
  <si>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</si>
  <si>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</si>
  <si>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</si>
  <si>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</si>
  <si>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</si>
  <si>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</si>
  <si>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</si>
  <si>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</si>
  <si>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</si>
  <si>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</si>
  <si>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</si>
  <si>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</si>
  <si>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</si>
  <si>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</si>
  <si>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</si>
  <si>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</si>
  <si>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</si>
  <si>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</si>
  <si>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</si>
  <si>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</si>
  <si>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</si>
  <si>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</si>
  <si>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</si>
  <si>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</si>
  <si>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</si>
  <si>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</si>
  <si>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</si>
  <si>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</si>
  <si>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</si>
  <si>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</si>
  <si>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</si>
  <si>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</si>
  <si>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</si>
  <si>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</si>
  <si>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</si>
  <si>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</si>
  <si>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</si>
  <si>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</si>
  <si>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</si>
  <si>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</si>
  <si>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</si>
  <si>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</si>
  <si>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</si>
  <si>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</si>
  <si>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</si>
  <si>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</si>
  <si>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</si>
  <si>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</si>
  <si>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</si>
  <si>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</si>
  <si>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</si>
  <si>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</si>
  <si>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</si>
  <si>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</si>
  <si>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</si>
  <si>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</si>
  <si>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</si>
  <si>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</si>
  <si>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</si>
  <si>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</si>
  <si>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</si>
  <si>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</si>
  <si>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</si>
  <si>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</si>
  <si>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</si>
  <si>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</si>
  <si>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</si>
  <si>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</si>
  <si>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</si>
  <si>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</si>
  <si>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</si>
  <si>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</si>
  <si>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</si>
  <si>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</si>
  <si>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</si>
  <si>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</si>
  <si>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</si>
  <si>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</si>
  <si>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</si>
  <si>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</si>
  <si>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</si>
  <si>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</si>
  <si>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</si>
  <si>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</si>
  <si>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</si>
  <si>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</si>
  <si>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</si>
  <si>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</si>
  <si>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</si>
  <si>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</si>
  <si>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</si>
  <si>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</si>
  <si>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</si>
  <si>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</si>
  <si>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</si>
  <si>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</si>
  <si>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</si>
  <si>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</si>
  <si>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</si>
  <si>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</si>
  <si>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</si>
  <si>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</si>
  <si>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</si>
  <si>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</si>
  <si>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</si>
  <si>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</si>
  <si>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</si>
  <si>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</si>
  <si>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</si>
  <si>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</si>
  <si>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</si>
  <si>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</si>
  <si>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</si>
  <si>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</si>
  <si>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</si>
  <si>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</si>
  <si>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</si>
  <si>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</si>
  <si>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</si>
  <si>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</si>
  <si>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</si>
  <si>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</si>
  <si>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</si>
  <si>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</si>
  <si>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</si>
  <si>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</si>
  <si>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</si>
  <si>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</si>
  <si>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</si>
  <si>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</si>
  <si>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</si>
  <si>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</si>
  <si>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</si>
  <si>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</si>
  <si>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</si>
  <si>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</si>
  <si>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</si>
  <si>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</si>
  <si>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</si>
  <si>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</si>
  <si>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</si>
  <si>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</si>
  <si>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</si>
  <si>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</si>
  <si>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</si>
  <si>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</si>
  <si>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</si>
  <si>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</si>
  <si>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</si>
  <si>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</si>
  <si>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</si>
  <si>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</si>
  <si>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</si>
  <si>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</si>
  <si>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</si>
  <si>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</si>
  <si>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</si>
  <si>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</si>
  <si>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</si>
  <si>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</si>
  <si>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</si>
  <si>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</si>
  <si>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</si>
  <si>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</si>
  <si>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</si>
  <si>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</si>
  <si>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</si>
  <si>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</si>
  <si>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</si>
  <si>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</si>
  <si>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</si>
  <si>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</si>
  <si>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</si>
  <si>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</si>
  <si>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</si>
  <si>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</si>
  <si>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</si>
  <si>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</si>
  <si>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</si>
  <si>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</si>
  <si>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</si>
  <si>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</si>
  <si>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</si>
  <si>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</si>
  <si>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</si>
  <si>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</si>
  <si>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</si>
  <si>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</si>
  <si>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</si>
  <si>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</si>
  <si>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</si>
  <si>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</si>
  <si>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</si>
  <si>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</si>
  <si>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</si>
  <si>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</si>
  <si>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</si>
  <si>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</si>
  <si>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</si>
  <si>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</si>
  <si>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</si>
  <si>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</si>
  <si>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</si>
  <si>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</si>
  <si>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</si>
  <si>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</si>
  <si>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</si>
  <si>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</si>
  <si>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</si>
  <si>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</si>
  <si>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</si>
  <si>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</si>
  <si>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</si>
  <si>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</si>
  <si>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</si>
  <si>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</si>
  <si>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</si>
  <si>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</si>
  <si>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</si>
  <si>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</si>
  <si>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</si>
  <si>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</si>
  <si>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</si>
  <si>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</si>
  <si>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</si>
  <si>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</si>
  <si>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</si>
  <si>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</si>
  <si>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</si>
  <si>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</si>
  <si>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</si>
  <si>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</si>
  <si>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</si>
  <si>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</si>
  <si>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</si>
  <si>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</si>
  <si>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</si>
  <si>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</si>
  <si>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</si>
  <si>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</si>
  <si>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</si>
  <si>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</si>
  <si>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</si>
  <si>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</si>
  <si>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</si>
  <si>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</si>
  <si>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</si>
  <si>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</si>
  <si>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</si>
  <si>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</si>
  <si>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</si>
  <si>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</si>
  <si>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</si>
  <si>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</si>
  <si>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</si>
  <si>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</si>
  <si>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</si>
  <si>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</si>
  <si>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</si>
  <si>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</si>
  <si>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</si>
  <si>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</si>
  <si>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</si>
  <si>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</si>
  <si>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</si>
  <si>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</si>
  <si>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</si>
  <si>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</si>
  <si>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</si>
  <si>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</si>
  <si>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</si>
  <si>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</si>
  <si>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</si>
  <si>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</si>
  <si>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</si>
  <si>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</si>
  <si>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</si>
  <si>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</si>
  <si>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</si>
  <si>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</si>
  <si>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</si>
  <si>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</si>
  <si>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</si>
  <si>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</si>
  <si>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</si>
  <si>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</si>
  <si>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</si>
  <si>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</si>
  <si>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</si>
  <si>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</si>
  <si>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</si>
  <si>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</si>
  <si>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</si>
  <si>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</si>
  <si>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</si>
  <si>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</si>
  <si>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</si>
  <si>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</si>
  <si>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</si>
  <si>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</si>
  <si>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</si>
  <si>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</si>
  <si>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</si>
  <si>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</si>
  <si>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</si>
  <si>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</si>
  <si>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</si>
  <si>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</si>
  <si>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</si>
  <si>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</si>
  <si>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</si>
  <si>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</si>
  <si>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</si>
  <si>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</si>
  <si>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</si>
  <si>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</si>
  <si>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</si>
  <si>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</si>
  <si>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</si>
  <si>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</si>
  <si>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</si>
  <si>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</si>
  <si>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</si>
  <si>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</si>
  <si>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</si>
  <si>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</si>
  <si>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</si>
  <si>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</si>
  <si>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</si>
  <si>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</si>
  <si>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</si>
  <si>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</si>
  <si>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</si>
  <si>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</si>
  <si>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</si>
  <si>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</si>
  <si>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</si>
  <si>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</si>
  <si>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</si>
  <si>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</si>
  <si>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</si>
  <si>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</si>
  <si>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</si>
  <si>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</si>
  <si>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</si>
  <si>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</si>
  <si>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</si>
  <si>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</si>
  <si>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</si>
  <si>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</si>
  <si>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</si>
  <si>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</si>
  <si>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</si>
  <si>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</si>
  <si>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</si>
  <si>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</si>
  <si>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</si>
  <si>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</si>
  <si>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</si>
  <si>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</si>
  <si>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</si>
  <si>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</si>
  <si>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</si>
  <si>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</si>
  <si>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</si>
  <si>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</si>
  <si>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</si>
  <si>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</si>
  <si>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</si>
  <si>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</si>
  <si>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</si>
  <si>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</si>
  <si>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</si>
  <si>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</si>
  <si>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</si>
  <si>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</si>
  <si>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</si>
  <si>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</si>
  <si>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</si>
  <si>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</si>
  <si>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</si>
  <si>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</si>
  <si>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</si>
  <si>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</si>
  <si>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</si>
  <si>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</si>
  <si>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</si>
  <si>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</si>
  <si>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</si>
  <si>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</si>
  <si>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</si>
  <si>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</si>
  <si>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</si>
  <si>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</si>
  <si>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</si>
  <si>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</si>
  <si>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</si>
  <si>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</si>
  <si>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</si>
  <si>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</si>
  <si>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</si>
  <si>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</si>
  <si>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</si>
  <si>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</si>
  <si>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</si>
  <si>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</si>
  <si>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</si>
  <si>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</si>
  <si>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</si>
  <si>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</si>
  <si>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</si>
  <si>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</si>
  <si>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</si>
  <si>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</si>
  <si>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</si>
  <si>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</si>
  <si>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</si>
  <si>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</si>
  <si>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</si>
  <si>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</si>
  <si>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</si>
  <si>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</si>
  <si>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</si>
  <si>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</si>
  <si>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</si>
  <si>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</si>
  <si>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</si>
  <si>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</si>
  <si>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</si>
  <si>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</si>
  <si>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</si>
  <si>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</si>
  <si>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</si>
  <si>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</si>
  <si>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</si>
  <si>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</si>
  <si>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</si>
  <si>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</si>
  <si>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</si>
  <si>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</si>
  <si>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</si>
  <si>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</si>
  <si>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</si>
  <si>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</si>
  <si>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</si>
  <si>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</si>
  <si>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</si>
  <si>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</si>
  <si>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</si>
  <si>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</si>
  <si>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</si>
  <si>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</si>
  <si>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</si>
  <si>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</si>
  <si>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</si>
  <si>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</si>
  <si>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</si>
  <si>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</si>
  <si>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</si>
  <si>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</si>
  <si>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</si>
  <si>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</si>
  <si>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</si>
  <si>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</si>
  <si>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</si>
  <si>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</si>
  <si>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</si>
  <si>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</si>
  <si>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</si>
  <si>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</si>
  <si>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</si>
  <si>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</si>
  <si>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</si>
  <si>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</si>
  <si>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</si>
  <si>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</si>
  <si>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</si>
  <si>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</si>
  <si>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</si>
  <si>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</si>
  <si>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</si>
  <si>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</si>
  <si>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</si>
  <si>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</si>
  <si>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</si>
  <si>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</si>
  <si>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</si>
  <si>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</si>
  <si>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</si>
  <si>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</si>
  <si>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</si>
  <si>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</si>
  <si>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</si>
  <si>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</si>
  <si>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</si>
  <si>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</si>
  <si>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</si>
  <si>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</si>
  <si>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</si>
  <si>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</si>
  <si>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</si>
  <si>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</si>
  <si>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</si>
  <si>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</si>
  <si>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</si>
  <si>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</si>
  <si>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</si>
  <si>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</si>
  <si>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</si>
  <si>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</si>
  <si>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</si>
  <si>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</si>
  <si>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</si>
  <si>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</si>
  <si>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</si>
  <si>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</si>
  <si>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</si>
  <si>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</si>
  <si>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</si>
  <si>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</si>
  <si>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</si>
  <si>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</si>
  <si>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</si>
  <si>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</si>
  <si>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</si>
  <si>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</si>
  <si>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</si>
  <si>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</si>
  <si>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</si>
  <si>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</si>
  <si>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</si>
  <si>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</si>
  <si>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</si>
  <si>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</si>
  <si>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</si>
  <si>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</si>
  <si>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</si>
  <si>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</si>
  <si>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</si>
  <si>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</si>
  <si>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</si>
  <si>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</si>
  <si>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</si>
  <si>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</si>
  <si>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</si>
  <si>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</si>
  <si>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</si>
  <si>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</si>
  <si>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</si>
  <si>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</si>
  <si>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</si>
  <si>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</si>
  <si>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</si>
  <si>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</si>
  <si>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</si>
  <si>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</si>
  <si>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</si>
  <si>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</si>
  <si>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</si>
  <si>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</si>
  <si>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</si>
  <si>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</si>
  <si>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</si>
  <si>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</si>
  <si>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</si>
  <si>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</si>
  <si>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</si>
  <si>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</si>
  <si>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</si>
  <si>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</si>
  <si>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</si>
  <si>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</si>
  <si>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</si>
  <si>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</si>
  <si>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</si>
  <si>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</si>
  <si>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</si>
  <si>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</si>
  <si>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</si>
  <si>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</si>
  <si>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</si>
  <si>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</si>
  <si>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</si>
  <si>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</si>
  <si>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</si>
  <si>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</si>
  <si>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</si>
  <si>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</si>
  <si>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</si>
  <si>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</si>
  <si>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</si>
  <si>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</si>
  <si>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</si>
  <si>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</si>
  <si>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</si>
  <si>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</si>
  <si>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</si>
  <si>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</si>
  <si>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</si>
  <si>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</si>
  <si>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</si>
  <si>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</si>
  <si>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</si>
  <si>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</si>
  <si>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</si>
  <si>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</si>
  <si>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</si>
  <si>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</si>
  <si>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</si>
  <si>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</si>
  <si>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</si>
  <si>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</si>
  <si>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</si>
  <si>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</si>
  <si>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</si>
  <si>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</si>
  <si>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</si>
  <si>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</si>
  <si>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</si>
  <si>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</si>
  <si>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</si>
  <si>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</si>
  <si>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</si>
  <si>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</si>
  <si>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</si>
  <si>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</si>
  <si>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</si>
  <si>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</si>
  <si>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</si>
  <si>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</si>
  <si>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</si>
  <si>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</si>
  <si>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</si>
  <si>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</si>
  <si>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</si>
  <si>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</si>
  <si>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</si>
  <si>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</si>
  <si>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</si>
  <si>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</si>
  <si>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</si>
  <si>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</si>
  <si>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</si>
  <si>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</si>
  <si>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</si>
  <si>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</si>
  <si>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</si>
  <si>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</si>
  <si>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</si>
  <si>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</si>
  <si>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</si>
  <si>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</si>
  <si>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</si>
  <si>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</si>
  <si>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</si>
  <si>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</si>
  <si>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</si>
  <si>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</si>
  <si>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</si>
  <si>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</si>
  <si>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</si>
  <si>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</si>
  <si>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</si>
  <si>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</si>
  <si>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</si>
  <si>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</si>
  <si>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</si>
  <si>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</si>
  <si>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</si>
  <si>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</si>
  <si>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</si>
  <si>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</si>
  <si>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</si>
  <si>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</si>
  <si>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</si>
  <si>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</si>
  <si>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</si>
  <si>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</si>
  <si>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</si>
  <si>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</si>
  <si>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</si>
  <si>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</si>
  <si>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</si>
  <si>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</si>
  <si>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</si>
  <si>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</si>
  <si>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</si>
  <si>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</si>
  <si>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</si>
  <si>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</si>
  <si>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</si>
  <si>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</si>
  <si>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</si>
  <si>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</si>
  <si>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</si>
  <si>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</si>
  <si>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</si>
  <si>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</si>
  <si>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</si>
  <si>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</si>
  <si>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</si>
  <si>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</si>
  <si>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</si>
  <si>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</si>
  <si>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</si>
  <si>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</si>
  <si>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</si>
  <si>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</si>
  <si>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</si>
  <si>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</si>
  <si>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</si>
  <si>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</si>
  <si>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</si>
  <si>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</si>
  <si>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</si>
  <si>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</si>
  <si>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</si>
  <si>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</si>
  <si>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</si>
  <si>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</si>
  <si>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</si>
  <si>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</si>
  <si>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</si>
  <si>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</si>
  <si>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</si>
  <si>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</si>
  <si>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</si>
  <si>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</si>
  <si>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</si>
  <si>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</si>
  <si>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</si>
  <si>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</si>
  <si>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</si>
  <si>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</si>
  <si>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</si>
  <si>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</si>
  <si>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</si>
  <si>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</si>
  <si>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</si>
  <si>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</si>
  <si>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</si>
  <si>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</si>
  <si>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</si>
  <si>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</si>
  <si>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</si>
  <si>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</si>
  <si>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</si>
  <si>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</si>
  <si>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</si>
  <si>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</si>
  <si>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</si>
  <si>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</si>
  <si>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</si>
  <si>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</si>
  <si>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</si>
  <si>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</si>
  <si>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</si>
  <si>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</si>
  <si>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</si>
  <si>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</si>
  <si>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</si>
  <si>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</si>
  <si>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</si>
  <si>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</si>
  <si>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</si>
  <si>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</si>
  <si>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</si>
  <si>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</si>
  <si>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</si>
  <si>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</si>
  <si>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</si>
  <si>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</si>
  <si>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</si>
  <si>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</si>
  <si>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</si>
  <si>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</si>
  <si>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</si>
  <si>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</si>
  <si>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</si>
  <si>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</si>
  <si>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</si>
  <si>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</si>
  <si>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</si>
  <si>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</si>
  <si>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</si>
  <si>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</si>
  <si>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</si>
  <si>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</si>
  <si>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</si>
  <si>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</si>
  <si>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</si>
  <si>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</si>
  <si>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</si>
  <si>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</si>
  <si>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</si>
  <si>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</si>
  <si>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</si>
  <si>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</si>
  <si>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</si>
  <si>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</si>
  <si>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</si>
  <si>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</si>
  <si>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</si>
  <si>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</si>
  <si>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</si>
  <si>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</si>
  <si>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</si>
  <si>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</si>
  <si>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</si>
  <si>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</si>
  <si>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</si>
  <si>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</si>
  <si>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</si>
  <si>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</si>
  <si>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</si>
  <si>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</si>
  <si>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</si>
  <si>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</si>
  <si>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</si>
  <si>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</si>
  <si>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</si>
  <si>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</si>
  <si>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</si>
  <si>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</si>
  <si>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</si>
  <si>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</si>
  <si>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</si>
  <si>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</si>
  <si>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</si>
  <si>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</si>
  <si>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</si>
  <si>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</si>
  <si>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</si>
  <si>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</si>
  <si>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</si>
  <si>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</si>
  <si>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</si>
  <si>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</si>
  <si>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</si>
  <si>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</si>
  <si>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</si>
  <si>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</si>
  <si>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</si>
  <si>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</si>
  <si>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</si>
  <si>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</si>
  <si>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</si>
  <si>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</si>
  <si>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</si>
  <si>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</si>
  <si>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</si>
  <si>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</si>
  <si>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</si>
  <si>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</si>
  <si>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</si>
  <si>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</si>
  <si>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</si>
  <si>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</si>
  <si>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</si>
  <si>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</si>
  <si>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</si>
  <si>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</si>
  <si>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</si>
  <si>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</si>
  <si>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</si>
  <si>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</si>
  <si>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</si>
  <si>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</si>
  <si>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</si>
  <si>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</si>
  <si>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</si>
  <si>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</si>
  <si>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</si>
  <si>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</si>
  <si>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</si>
  <si>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</si>
  <si>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</si>
  <si>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</si>
  <si>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</si>
  <si>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</si>
  <si>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</si>
  <si>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</si>
  <si>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</si>
  <si>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</si>
  <si>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</si>
  <si>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</si>
  <si>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</si>
  <si>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</si>
  <si>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</si>
  <si>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</si>
  <si>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</si>
  <si>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</si>
  <si>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</si>
  <si>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</si>
  <si>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</si>
  <si>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</si>
  <si>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</si>
  <si>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</si>
  <si>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</si>
  <si>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</si>
  <si>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</si>
  <si>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</si>
  <si>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</si>
  <si>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</si>
  <si>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</si>
  <si>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</si>
  <si>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</si>
  <si>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</si>
  <si>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</si>
  <si>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</si>
  <si>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</si>
  <si>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</si>
  <si>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</si>
  <si>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</si>
  <si>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</si>
  <si>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</si>
  <si>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</si>
  <si>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</si>
  <si>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</si>
  <si>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</si>
  <si>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</si>
  <si>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</si>
  <si>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</si>
  <si>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</si>
  <si>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</si>
  <si>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</si>
  <si>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</si>
  <si>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</si>
  <si>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</si>
  <si>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</si>
  <si>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</si>
  <si>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</si>
  <si>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</si>
  <si>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</si>
  <si>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</si>
  <si>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</si>
  <si>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</si>
  <si>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</si>
  <si>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</si>
  <si>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</si>
  <si>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</si>
  <si>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</si>
  <si>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</si>
  <si>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</si>
  <si>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</si>
  <si>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</si>
  <si>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</si>
  <si>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</si>
  <si>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</si>
  <si>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</si>
  <si>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</si>
  <si>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</si>
  <si>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</si>
  <si>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</si>
  <si>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</si>
  <si>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</si>
  <si>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</si>
  <si>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</si>
  <si>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</si>
  <si>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</si>
  <si>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</si>
  <si>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</si>
  <si>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</si>
  <si>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</si>
  <si>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</si>
  <si>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</si>
  <si>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</si>
  <si>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</si>
  <si>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</si>
  <si>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</si>
  <si>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</si>
  <si>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</si>
  <si>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</si>
  <si>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</si>
  <si>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</si>
  <si>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</si>
  <si>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</si>
  <si>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</si>
  <si>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</si>
  <si>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</si>
  <si>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</si>
  <si>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</si>
  <si>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</si>
  <si>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</si>
  <si>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</si>
  <si>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</si>
  <si>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</si>
  <si>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</si>
  <si>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</si>
  <si>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</si>
  <si>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</si>
  <si>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</si>
  <si>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</si>
  <si>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</si>
  <si>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</si>
  <si>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</si>
  <si>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</si>
  <si>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</si>
  <si>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</si>
  <si>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</si>
  <si>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</si>
  <si>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</si>
  <si>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</si>
  <si>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</si>
  <si>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</si>
  <si>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</si>
  <si>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</si>
  <si>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</si>
  <si>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</si>
  <si>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</si>
  <si>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</si>
  <si>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</si>
  <si>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</si>
  <si>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</si>
  <si>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</si>
  <si>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</si>
  <si>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</si>
  <si>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</si>
  <si>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</si>
  <si>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</si>
  <si>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</si>
  <si>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</si>
  <si>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</si>
  <si>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</si>
  <si>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</si>
  <si>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</si>
  <si>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</si>
  <si>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</si>
  <si>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</si>
  <si>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</si>
  <si>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</si>
  <si>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</si>
  <si>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</si>
  <si>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</si>
  <si>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</si>
  <si>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</si>
  <si>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</si>
  <si>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</si>
  <si>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</si>
  <si>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</si>
  <si>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</si>
  <si>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</si>
  <si>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</si>
  <si>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</si>
  <si>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</si>
  <si>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</si>
  <si>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</si>
  <si>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</si>
  <si>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</si>
  <si>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</si>
  <si>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</si>
  <si>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</si>
  <si>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</si>
  <si>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</si>
  <si>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</si>
  <si>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</si>
  <si>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</si>
  <si>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</si>
  <si>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</si>
  <si>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</si>
  <si>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</si>
  <si>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</si>
  <si>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</si>
  <si>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</si>
  <si>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</si>
  <si>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</si>
  <si>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</si>
  <si>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</si>
  <si>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</si>
  <si>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</si>
  <si>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</si>
  <si>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</si>
  <si>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</si>
  <si>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</si>
  <si>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</si>
  <si>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</si>
  <si>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</si>
  <si>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</si>
  <si>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</si>
  <si>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</si>
  <si>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</si>
  <si>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</si>
  <si>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</si>
  <si>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</si>
  <si>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</si>
  <si>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</si>
  <si>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</si>
  <si>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</si>
  <si>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</si>
  <si>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</si>
  <si>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</si>
  <si>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</si>
  <si>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</si>
  <si>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</si>
  <si>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</si>
  <si>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</si>
  <si>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</si>
  <si>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</si>
  <si>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</si>
  <si>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</si>
  <si>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</si>
  <si>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</si>
  <si>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</si>
  <si>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</si>
  <si>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</si>
  <si>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</si>
  <si>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</si>
  <si>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</si>
  <si>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</si>
  <si>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</si>
  <si>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</si>
  <si>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</si>
  <si>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</si>
  <si>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</si>
  <si>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</si>
  <si>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</si>
  <si>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</si>
  <si>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</si>
  <si>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</si>
  <si>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</si>
  <si>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</si>
  <si>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</si>
  <si>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</si>
  <si>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</si>
  <si>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</si>
  <si>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</si>
  <si>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</si>
  <si>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</si>
  <si>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</si>
  <si>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</si>
  <si>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</si>
  <si>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</si>
  <si>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</si>
  <si>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</si>
  <si>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</si>
  <si>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</si>
  <si>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</si>
  <si>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</si>
  <si>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</si>
  <si>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</si>
  <si>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</si>
  <si>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</si>
  <si>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</si>
  <si>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</si>
  <si>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</si>
  <si>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</si>
  <si>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</si>
  <si>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</si>
  <si>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</si>
  <si>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</si>
  <si>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</si>
  <si>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</si>
  <si>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</si>
  <si>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</si>
  <si>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</si>
  <si>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</si>
  <si>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</si>
  <si>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</si>
  <si>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</si>
  <si>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</si>
  <si>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</si>
  <si>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</si>
  <si>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</si>
  <si>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</si>
  <si>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</si>
  <si>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</si>
  <si>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</si>
  <si>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</si>
  <si>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</si>
  <si>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</si>
  <si>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</si>
  <si>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</si>
  <si>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</si>
  <si>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</si>
  <si>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</si>
  <si>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</si>
  <si>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</si>
  <si>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</si>
  <si>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</si>
  <si>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</si>
  <si>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</si>
  <si>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</si>
  <si>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</si>
  <si>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</si>
  <si>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</si>
  <si>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</si>
  <si>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</si>
  <si>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</si>
  <si>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</si>
  <si>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</si>
  <si>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</si>
  <si>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</si>
  <si>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</si>
  <si>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</si>
  <si>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</si>
  <si>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</si>
  <si>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</si>
  <si>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</si>
  <si>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</si>
  <si>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</si>
  <si>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</si>
  <si>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</si>
  <si>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</si>
  <si>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</si>
  <si>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</si>
  <si>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</si>
  <si>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</si>
  <si>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</si>
  <si>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</si>
  <si>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</si>
  <si>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</si>
  <si>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</si>
  <si>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</si>
  <si>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</si>
  <si>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</si>
  <si>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</si>
  <si>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</si>
  <si>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</si>
  <si>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</si>
  <si>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</si>
  <si>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</si>
  <si>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</si>
  <si>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</si>
  <si>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</si>
  <si>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</si>
  <si>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</si>
  <si>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</si>
  <si>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</si>
  <si>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</si>
  <si>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</si>
  <si>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</si>
  <si>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</si>
  <si>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</si>
  <si>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</si>
  <si>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</si>
  <si>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</si>
  <si>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</si>
  <si>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</si>
  <si>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</si>
  <si>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</si>
  <si>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</si>
  <si>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</si>
  <si>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</si>
  <si>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</si>
  <si>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</si>
  <si>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</si>
  <si>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</si>
  <si>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</si>
  <si>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</si>
  <si>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</si>
  <si>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</si>
  <si>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</si>
  <si>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</si>
  <si>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</si>
  <si>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</si>
  <si>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</si>
  <si>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</si>
  <si>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</si>
  <si>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</si>
  <si>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</si>
  <si>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</si>
  <si>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</si>
  <si>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</si>
  <si>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</si>
  <si>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</si>
  <si>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</si>
  <si>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</si>
  <si>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</si>
  <si>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</si>
  <si>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</si>
  <si>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</si>
  <si>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</si>
  <si>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</si>
  <si>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</si>
  <si>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</si>
  <si>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</si>
  <si>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</si>
  <si>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</si>
  <si>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</si>
  <si>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</si>
  <si>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</si>
  <si>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</si>
  <si>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</si>
  <si>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</si>
  <si>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</si>
  <si>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</si>
  <si>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</si>
  <si>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</si>
  <si>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</si>
  <si>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</si>
  <si>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</si>
  <si>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</si>
  <si>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</si>
  <si>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</si>
  <si>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</si>
  <si>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</si>
  <si>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</si>
  <si>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</si>
  <si>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</si>
  <si>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</si>
  <si>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</si>
  <si>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</si>
  <si>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</si>
  <si>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</si>
  <si>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</si>
  <si>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</si>
  <si>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</si>
  <si>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</si>
  <si>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</si>
  <si>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</si>
  <si>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</si>
  <si>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</si>
  <si>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</si>
  <si>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</si>
  <si>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</si>
  <si>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</si>
  <si>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</si>
  <si>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</si>
  <si>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</si>
  <si>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</si>
  <si>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</si>
  <si>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</si>
  <si>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</si>
  <si>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</si>
  <si>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</si>
  <si>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</si>
  <si>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</si>
  <si>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</si>
  <si>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</si>
  <si>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</si>
  <si>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</si>
  <si>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</si>
  <si>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</si>
  <si>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</si>
  <si>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</si>
  <si>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</si>
  <si>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</si>
  <si>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</si>
  <si>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</si>
  <si>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</si>
  <si>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</si>
  <si>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</si>
  <si>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</si>
  <si>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</si>
  <si>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</si>
  <si>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</si>
  <si>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</si>
  <si>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</si>
  <si>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</si>
  <si>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</si>
  <si>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</si>
  <si>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</si>
  <si>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</si>
  <si>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</si>
  <si>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</si>
  <si>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</si>
  <si>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</si>
  <si>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</si>
  <si>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</si>
  <si>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</si>
  <si>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</si>
  <si>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</si>
  <si>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</si>
  <si>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</si>
  <si>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</si>
  <si>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</si>
  <si>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</si>
  <si>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</si>
  <si>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</si>
  <si>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</si>
  <si>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</si>
  <si>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</si>
  <si>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</si>
  <si>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</si>
  <si>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</si>
  <si>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</si>
  <si>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</si>
  <si>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</si>
  <si>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</si>
  <si>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</si>
  <si>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</si>
  <si>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</si>
  <si>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</si>
  <si>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</si>
  <si>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</si>
  <si>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</si>
  <si>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</si>
  <si>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</si>
  <si>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</si>
  <si>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</si>
  <si>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</si>
  <si>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</si>
  <si>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</si>
  <si>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</si>
  <si>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</si>
  <si>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</si>
  <si>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</si>
  <si>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</si>
  <si>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</si>
  <si>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</si>
  <si>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</si>
  <si>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</si>
  <si>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</si>
  <si>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</si>
  <si>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</si>
  <si>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</si>
  <si>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</si>
  <si>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</si>
  <si>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</si>
  <si>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</si>
  <si>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</si>
  <si>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</si>
  <si>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</si>
  <si>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</si>
  <si>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</si>
  <si>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</si>
  <si>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</si>
  <si>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</si>
  <si>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</si>
  <si>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</si>
  <si>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</si>
  <si>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</si>
  <si>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</si>
  <si>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</si>
  <si>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</si>
  <si>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</si>
  <si>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</si>
  <si>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</si>
  <si>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</si>
  <si>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</si>
  <si>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</si>
  <si>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</si>
  <si>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</si>
  <si>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</si>
  <si>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</si>
  <si>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</si>
  <si>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</si>
  <si>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</si>
  <si>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</si>
  <si>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</si>
  <si>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</si>
  <si>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</si>
  <si>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</si>
  <si>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</si>
  <si>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</si>
  <si>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</si>
  <si>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</si>
  <si>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</si>
  <si>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</si>
  <si>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</si>
  <si>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</si>
  <si>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</si>
  <si>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</si>
  <si>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</si>
  <si>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</si>
  <si>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</si>
  <si>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</si>
  <si>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</si>
  <si>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</si>
  <si>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</si>
  <si>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</si>
  <si>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</si>
  <si>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</si>
  <si>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</si>
  <si>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</si>
  <si>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</si>
  <si>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</si>
  <si>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</si>
  <si>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</si>
  <si>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</si>
  <si>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</si>
  <si>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</si>
  <si>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</si>
  <si>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</si>
  <si>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</si>
  <si>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</si>
  <si>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</si>
  <si>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</si>
  <si>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</si>
  <si>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</si>
  <si>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</si>
  <si>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</si>
  <si>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</si>
  <si>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</si>
  <si>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</si>
  <si>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</si>
  <si>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</si>
  <si>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</si>
  <si>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</si>
  <si>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</si>
  <si>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</si>
  <si>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</si>
  <si>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</si>
  <si>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</si>
  <si>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</si>
  <si>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</si>
  <si>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</si>
  <si>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</si>
  <si>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</si>
  <si>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</si>
  <si>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</si>
  <si>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</si>
  <si>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</si>
  <si>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</si>
  <si>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</si>
  <si>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</si>
  <si>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</si>
  <si>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</si>
  <si>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</si>
  <si>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</si>
  <si>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</si>
  <si>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</si>
  <si>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</si>
  <si>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</si>
  <si>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</si>
  <si>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</si>
  <si>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</si>
  <si>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</si>
  <si>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</si>
  <si>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</si>
  <si>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</si>
  <si>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</si>
  <si>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</si>
  <si>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</si>
  <si>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</si>
  <si>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</si>
  <si>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</si>
  <si>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</si>
  <si>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</si>
  <si>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</si>
  <si>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</si>
  <si>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</si>
  <si>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</si>
  <si>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</si>
  <si>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</si>
  <si>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</si>
  <si>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</si>
  <si>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</si>
  <si>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</si>
  <si>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</si>
  <si>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</si>
  <si>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</si>
  <si>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</si>
  <si>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</si>
  <si>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</si>
  <si>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</si>
  <si>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</si>
  <si>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</si>
  <si>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</si>
  <si>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</si>
  <si>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</si>
  <si>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</si>
  <si>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</si>
  <si>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</si>
  <si>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</si>
  <si>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</si>
  <si>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</si>
  <si>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</si>
  <si>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</si>
  <si>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</si>
  <si>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</si>
  <si>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</si>
  <si>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</si>
  <si>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</si>
  <si>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</si>
  <si>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</si>
  <si>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</si>
  <si>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</si>
  <si>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</si>
  <si>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</si>
  <si>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</si>
  <si>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</si>
  <si>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</si>
  <si>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</si>
  <si>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</si>
  <si>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</si>
  <si>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</si>
  <si>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</si>
  <si>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</si>
  <si>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</si>
  <si>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</si>
  <si>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</si>
  <si>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</si>
  <si>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</si>
  <si>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</si>
  <si>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</si>
  <si>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</si>
  <si>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</si>
  <si>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</si>
  <si>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</si>
  <si>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</si>
  <si>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</si>
  <si>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</si>
  <si>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</si>
  <si>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</si>
  <si>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</si>
  <si>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</si>
  <si>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</si>
  <si>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</si>
  <si>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</si>
  <si>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</si>
  <si>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</si>
  <si>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</si>
  <si>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</si>
  <si>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</si>
  <si>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</si>
  <si>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</si>
  <si>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</si>
  <si>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</si>
  <si>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</si>
  <si>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</si>
  <si>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</si>
  <si>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</si>
  <si>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</si>
  <si>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</si>
  <si>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</si>
  <si>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</si>
  <si>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</si>
  <si>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</si>
  <si>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</si>
  <si>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</si>
  <si>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</si>
  <si>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</si>
  <si>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</si>
  <si>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</si>
  <si>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</si>
  <si>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</si>
  <si>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</si>
  <si>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</si>
  <si>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</si>
  <si>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</si>
  <si>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</si>
  <si>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</si>
  <si>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</si>
  <si>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</si>
  <si>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</si>
  <si>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</si>
  <si>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</si>
  <si>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</si>
  <si>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</si>
  <si>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</si>
  <si>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</si>
  <si>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</si>
  <si>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</si>
  <si>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</si>
  <si>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</si>
  <si>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</si>
  <si>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</si>
  <si>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</si>
  <si>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</si>
  <si>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</si>
  <si>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</si>
  <si>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</si>
  <si>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</si>
  <si>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</si>
  <si>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</si>
  <si>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</si>
  <si>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</si>
  <si>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</si>
  <si>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</si>
  <si>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</si>
  <si>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</si>
  <si>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</si>
  <si>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</si>
  <si>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</si>
  <si>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</si>
  <si>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</si>
  <si>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</si>
  <si>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</si>
  <si>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</si>
  <si>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</si>
  <si>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</si>
  <si>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</si>
  <si>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</si>
  <si>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</si>
  <si>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</si>
  <si>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</si>
  <si>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</si>
  <si>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</si>
  <si>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</si>
  <si>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</si>
  <si>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</si>
  <si>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</si>
  <si>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</si>
  <si>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</si>
  <si>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</si>
  <si>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</si>
  <si>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</si>
  <si>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</si>
  <si>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</si>
  <si>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</si>
  <si>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</si>
  <si>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</si>
  <si>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</si>
  <si>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</si>
  <si>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</si>
  <si>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</si>
  <si>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</si>
  <si>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</si>
  <si>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</si>
  <si>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</si>
  <si>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</si>
  <si>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</si>
  <si>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</si>
  <si>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</si>
  <si>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</si>
  <si>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</si>
  <si>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</si>
  <si>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</si>
  <si>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</si>
  <si>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</si>
  <si>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</si>
  <si>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</si>
  <si>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</si>
  <si>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</si>
  <si>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</si>
  <si>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</si>
  <si>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</si>
  <si>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</si>
  <si>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</si>
  <si>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</si>
  <si>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</si>
  <si>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</si>
  <si>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</si>
  <si>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</si>
  <si>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</si>
  <si>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</si>
  <si>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</si>
  <si>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</si>
  <si>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</si>
  <si>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</si>
  <si>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</si>
  <si>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</si>
  <si>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</si>
  <si>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</si>
  <si>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</si>
  <si>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</si>
  <si>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</si>
  <si>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</si>
  <si>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</si>
  <si>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</si>
  <si>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</si>
  <si>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</si>
  <si>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</si>
  <si>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</si>
  <si>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</si>
  <si>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</si>
  <si>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</si>
  <si>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</si>
  <si>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</si>
  <si>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</si>
  <si>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</si>
  <si>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</si>
  <si>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</si>
  <si>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</si>
  <si>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</si>
  <si>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</si>
  <si>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</si>
  <si>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</si>
  <si>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</si>
  <si>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</si>
  <si>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</si>
  <si>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</si>
  <si>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</si>
  <si>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</si>
  <si>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</si>
  <si>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</si>
  <si>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</si>
  <si>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</si>
  <si>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</si>
  <si>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</si>
  <si>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</si>
  <si>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</si>
  <si>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</si>
  <si>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</si>
  <si>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</si>
  <si>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</si>
  <si>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</si>
  <si>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</si>
  <si>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</si>
  <si>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</si>
  <si>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</si>
  <si>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</si>
  <si>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</si>
  <si>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</si>
  <si>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</si>
  <si>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</si>
  <si>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</si>
  <si>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</si>
  <si>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</si>
  <si>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</si>
  <si>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</si>
  <si>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</si>
  <si>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</si>
  <si>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</si>
  <si>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</si>
  <si>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</si>
  <si>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</si>
  <si>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</si>
  <si>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</si>
  <si>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</si>
  <si>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</si>
  <si>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</si>
  <si>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</si>
  <si>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</si>
  <si>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</si>
  <si>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</si>
  <si>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</si>
  <si>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</si>
  <si>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</si>
  <si>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</si>
  <si>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</si>
  <si>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</si>
  <si>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</si>
  <si>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</si>
  <si>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</si>
  <si>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</si>
  <si>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</si>
  <si>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</si>
  <si>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</si>
  <si>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</si>
  <si>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</si>
  <si>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</si>
  <si>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</si>
  <si>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</si>
  <si>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</si>
  <si>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</si>
  <si>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</si>
  <si>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</si>
  <si>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</si>
  <si>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</si>
  <si>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</si>
  <si>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</si>
  <si>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</si>
  <si>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</si>
  <si>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</si>
  <si>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</si>
  <si>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</si>
  <si>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</si>
  <si>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</si>
  <si>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</si>
  <si>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</si>
  <si>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</si>
  <si>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</si>
  <si>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</si>
  <si>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</si>
  <si>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</si>
  <si>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</si>
  <si>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</si>
  <si>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</si>
  <si>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</si>
  <si>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</si>
  <si>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</si>
  <si>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</si>
  <si>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</si>
  <si>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</si>
  <si>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</si>
  <si>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</si>
  <si>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</si>
  <si>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</si>
  <si>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</si>
  <si>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</si>
  <si>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</si>
  <si>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</si>
  <si>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</si>
  <si>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</si>
  <si>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</si>
  <si>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</si>
  <si>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</si>
  <si>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</si>
  <si>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</si>
  <si>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</si>
  <si>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</si>
  <si>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</si>
  <si>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</si>
  <si>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</si>
  <si>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</si>
  <si>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</si>
  <si>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</si>
  <si>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</si>
  <si>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</si>
  <si>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</si>
  <si>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</si>
  <si>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</si>
  <si>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</si>
  <si>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</si>
  <si>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</si>
  <si>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</si>
  <si>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</si>
  <si>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</si>
  <si>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</si>
  <si>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</si>
  <si>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</si>
  <si>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</si>
  <si>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</si>
  <si>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</si>
  <si>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</si>
  <si>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</si>
  <si>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</si>
  <si>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</si>
  <si>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</si>
  <si>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</si>
  <si>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</si>
  <si>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</si>
  <si>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</si>
  <si>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</si>
  <si>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</si>
  <si>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</si>
  <si>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</si>
  <si>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</si>
  <si>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</si>
  <si>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</si>
  <si>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</si>
  <si>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</si>
  <si>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</si>
  <si>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</si>
  <si>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</si>
  <si>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</si>
  <si>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</si>
  <si>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</si>
  <si>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</si>
  <si>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</si>
  <si>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</si>
  <si>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</si>
  <si>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</si>
  <si>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</si>
  <si>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</si>
  <si>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</si>
  <si>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</si>
  <si>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</si>
  <si>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</si>
  <si>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</si>
  <si>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</si>
  <si>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</si>
  <si>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</si>
  <si>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</si>
  <si>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</si>
  <si>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</si>
  <si>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</si>
  <si>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</si>
  <si>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</si>
  <si>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</si>
  <si>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</si>
  <si>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</si>
  <si>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</si>
  <si>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</si>
  <si>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</si>
  <si>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</si>
  <si>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</si>
  <si>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</si>
  <si>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</si>
  <si>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</si>
  <si>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</si>
  <si>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</si>
  <si>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</si>
  <si>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</si>
  <si>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</si>
  <si>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</si>
  <si>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</si>
  <si>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</si>
  <si>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</si>
  <si>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</si>
  <si>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</si>
  <si>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</si>
  <si>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</si>
  <si>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</si>
  <si>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</si>
  <si>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</si>
  <si>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</si>
  <si>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</si>
  <si>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</si>
  <si>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</si>
  <si>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</si>
  <si>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</si>
  <si>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</si>
  <si>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</si>
  <si>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</si>
  <si>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</si>
  <si>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</si>
  <si>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</si>
  <si>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</si>
  <si>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</si>
  <si>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</si>
  <si>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</si>
  <si>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</si>
  <si>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</si>
  <si>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</si>
  <si>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</si>
  <si>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</si>
  <si>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</si>
  <si>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</si>
  <si>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</si>
  <si>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</si>
  <si>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</si>
  <si>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</si>
  <si>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</si>
  <si>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</si>
  <si>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</si>
  <si>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</si>
  <si>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</si>
  <si>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</si>
  <si>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</si>
  <si>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</si>
  <si>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</si>
  <si>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</si>
  <si>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</si>
  <si>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</si>
  <si>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</si>
  <si>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</si>
  <si>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</si>
  <si>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</si>
  <si>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</si>
  <si>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</si>
  <si>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</si>
  <si>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</si>
  <si>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</si>
  <si>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</si>
  <si>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</si>
  <si>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</si>
  <si>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</si>
  <si>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</si>
  <si>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</si>
  <si>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</si>
  <si>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</si>
  <si>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</si>
  <si>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</si>
  <si>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</si>
  <si>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</si>
  <si>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</si>
  <si>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</si>
  <si>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</si>
  <si>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</si>
  <si>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</si>
  <si>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</si>
  <si>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</si>
  <si>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</si>
  <si>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</si>
  <si>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</si>
  <si>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</si>
  <si>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</si>
  <si>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</si>
  <si>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</si>
  <si>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</si>
  <si>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</si>
  <si>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</si>
  <si>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</si>
  <si>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</si>
  <si>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</si>
  <si>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</si>
  <si>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</si>
  <si>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</si>
  <si>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</si>
  <si>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</si>
  <si>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</si>
  <si>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</si>
  <si>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</si>
  <si>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</si>
  <si>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</si>
  <si>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</si>
  <si>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</si>
  <si>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</si>
  <si>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</si>
  <si>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</si>
  <si>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</si>
  <si>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</si>
  <si>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</si>
  <si>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</si>
  <si>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</si>
  <si>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</si>
  <si>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</si>
  <si>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</si>
  <si>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</si>
  <si>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</si>
  <si>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</si>
  <si>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</si>
  <si>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</si>
  <si>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</si>
  <si>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</si>
  <si>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</si>
  <si>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</si>
  <si>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</si>
  <si>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</si>
  <si>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</si>
  <si>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</si>
  <si>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</si>
  <si>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</si>
  <si>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</si>
  <si>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</si>
  <si>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</si>
  <si>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</si>
  <si>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</si>
  <si>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</si>
  <si>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</si>
  <si>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</si>
  <si>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</si>
  <si>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</si>
  <si>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</si>
  <si>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</si>
  <si>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</si>
  <si>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</si>
  <si>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</si>
  <si>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</si>
  <si>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</si>
  <si>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</si>
  <si>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</si>
  <si>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</si>
  <si>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</si>
  <si>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</si>
  <si>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</si>
  <si>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</si>
  <si>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</si>
  <si>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</si>
  <si>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</si>
  <si>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</si>
  <si>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</si>
  <si>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</si>
  <si>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</si>
  <si>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</si>
  <si>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</si>
  <si>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</si>
  <si>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</si>
  <si>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</si>
  <si>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</si>
  <si>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</si>
  <si>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</si>
  <si>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</si>
  <si>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</si>
  <si>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</si>
  <si>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</si>
  <si>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</si>
  <si>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</si>
  <si>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</si>
  <si>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</si>
  <si>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</si>
  <si>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</si>
  <si>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</si>
  <si>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</si>
  <si>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</si>
  <si>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</si>
  <si>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</si>
  <si>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</si>
  <si>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</si>
  <si>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</si>
  <si>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</si>
  <si>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</si>
  <si>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</si>
  <si>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</si>
  <si>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</si>
  <si>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</si>
  <si>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</si>
  <si>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</si>
  <si>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</si>
  <si>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</si>
  <si>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</si>
  <si>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</si>
  <si>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</si>
  <si>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</si>
  <si>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</si>
  <si>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</si>
  <si>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</si>
  <si>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</si>
  <si>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</si>
  <si>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</si>
  <si>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</si>
  <si>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</si>
  <si>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</si>
  <si>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</si>
  <si>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</si>
  <si>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</si>
  <si>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</si>
  <si>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</si>
  <si>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</si>
  <si>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</si>
  <si>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</si>
  <si>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</si>
  <si>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</si>
  <si>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</si>
  <si>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</si>
  <si>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</si>
  <si>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</si>
  <si>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</si>
  <si>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</si>
  <si>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</si>
  <si>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</si>
  <si>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</si>
  <si>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</si>
  <si>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</si>
  <si>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</si>
  <si>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</si>
  <si>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</si>
  <si>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</si>
  <si>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</si>
  <si>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</si>
  <si>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</si>
  <si>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</si>
  <si>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</si>
  <si>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</si>
  <si>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</si>
  <si>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</si>
  <si>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</si>
  <si>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</si>
  <si>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</si>
  <si>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</si>
  <si>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</si>
  <si>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</si>
  <si>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</si>
  <si>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</si>
  <si>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</si>
  <si>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</si>
  <si>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</si>
  <si>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</si>
  <si>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</si>
  <si>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</si>
  <si>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</si>
  <si>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</si>
  <si>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</si>
  <si>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</si>
  <si>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</si>
  <si>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</si>
  <si>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</si>
  <si>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</si>
  <si>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</si>
  <si>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</si>
  <si>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</si>
  <si>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</si>
  <si>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</si>
  <si>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</si>
  <si>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</si>
  <si>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</si>
  <si>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</si>
  <si>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</si>
  <si>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</si>
  <si>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</si>
  <si>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</si>
  <si>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</si>
  <si>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</si>
  <si>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</si>
  <si>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</si>
  <si>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</si>
  <si>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</si>
  <si>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</si>
  <si>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</si>
  <si>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</si>
  <si>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</si>
  <si>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</si>
  <si>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</si>
  <si>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</si>
  <si>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</si>
  <si>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</si>
  <si>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</si>
  <si>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</si>
  <si>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</si>
  <si>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</si>
  <si>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</si>
  <si>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</si>
  <si>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</si>
  <si>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</si>
  <si>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</si>
  <si>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</si>
  <si>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</si>
  <si>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</si>
  <si>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</si>
  <si>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</si>
  <si>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</si>
  <si>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</si>
  <si>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</si>
  <si>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</si>
  <si>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</si>
  <si>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</si>
  <si>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</si>
  <si>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</si>
  <si>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</si>
  <si>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</si>
  <si>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</si>
  <si>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</si>
  <si>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</si>
  <si>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</si>
  <si>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</si>
  <si>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</si>
  <si>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</si>
  <si>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</si>
  <si>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</si>
  <si>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</si>
  <si>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</si>
  <si>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</si>
  <si>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</si>
  <si>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</si>
  <si>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</si>
  <si>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</si>
  <si>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</si>
  <si>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</si>
  <si>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</si>
  <si>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</si>
  <si>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</si>
  <si>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</si>
  <si>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</si>
  <si>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</si>
  <si>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</si>
  <si>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</si>
  <si>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</si>
  <si>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</si>
  <si>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</si>
  <si>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</si>
  <si>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</si>
  <si>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</si>
  <si>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</si>
  <si>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</si>
  <si>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</si>
  <si>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</si>
  <si>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</si>
  <si>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</si>
  <si>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</si>
  <si>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</si>
  <si>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</si>
  <si>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</si>
  <si>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</si>
  <si>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</si>
  <si>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</si>
  <si>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</si>
  <si>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</si>
  <si>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</si>
  <si>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</si>
  <si>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</si>
  <si>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</si>
  <si>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</si>
  <si>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</si>
  <si>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</si>
  <si>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</si>
  <si>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</si>
  <si>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</si>
  <si>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</si>
  <si>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</si>
  <si>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</si>
  <si>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</si>
  <si>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</si>
  <si>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</si>
  <si>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</si>
  <si>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</si>
  <si>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</si>
  <si>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</si>
  <si>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</si>
  <si>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</si>
  <si>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</si>
  <si>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</si>
  <si>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</si>
  <si>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</si>
  <si>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</si>
  <si>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</si>
  <si>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</si>
  <si>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</si>
  <si>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</si>
  <si>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</si>
  <si>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</si>
  <si>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</si>
  <si>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</si>
  <si>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</si>
  <si>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</si>
  <si>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</si>
  <si>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</si>
  <si>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</si>
  <si>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</si>
  <si>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</si>
  <si>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</si>
  <si>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</si>
  <si>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</si>
  <si>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</si>
  <si>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</si>
  <si>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</si>
  <si>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</si>
  <si>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</si>
  <si>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</si>
  <si>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</si>
  <si>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</si>
  <si>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</si>
  <si>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</si>
  <si>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</si>
  <si>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</si>
  <si>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</si>
  <si>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</si>
  <si>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</si>
  <si>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</si>
  <si>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</si>
  <si>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</si>
  <si>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</si>
  <si>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</si>
  <si>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</si>
  <si>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</si>
  <si>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</si>
  <si>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</si>
  <si>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</si>
  <si>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</si>
  <si>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</si>
  <si>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</si>
  <si>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</si>
  <si>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</si>
  <si>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</si>
  <si>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</si>
  <si>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</si>
  <si>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</si>
  <si>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</si>
  <si>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</si>
  <si>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</si>
  <si>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</si>
  <si>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</si>
  <si>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</si>
  <si>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</si>
  <si>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</si>
  <si>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</si>
  <si>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</si>
  <si>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</si>
  <si>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</si>
  <si>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</si>
  <si>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</si>
  <si>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</si>
  <si>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</si>
  <si>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</si>
  <si>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</si>
  <si>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</si>
  <si>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</si>
  <si>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</si>
  <si>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</si>
  <si>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</si>
  <si>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</si>
  <si>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</si>
  <si>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</si>
  <si>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</si>
  <si>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</si>
  <si>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</si>
  <si>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</si>
  <si>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</si>
  <si>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</si>
  <si>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</si>
  <si>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</si>
  <si>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</si>
  <si>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</si>
  <si>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</si>
  <si>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</si>
  <si>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</si>
  <si>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</si>
  <si>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</si>
  <si>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</si>
  <si>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</si>
  <si>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</si>
  <si>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</si>
  <si>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</si>
  <si>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</si>
  <si>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</si>
  <si>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</si>
  <si>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</si>
  <si>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</si>
  <si>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</si>
  <si>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</si>
  <si>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</si>
  <si>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</si>
  <si>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</si>
  <si>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</si>
  <si>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</si>
  <si>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</si>
  <si>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</si>
  <si>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</si>
  <si>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</si>
  <si>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</si>
  <si>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</si>
  <si>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</si>
  <si>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</si>
  <si>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</si>
  <si>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</si>
  <si>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</si>
  <si>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</si>
  <si>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</si>
  <si>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</si>
  <si>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</si>
  <si>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</si>
  <si>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</si>
  <si>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</si>
  <si>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</si>
  <si>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</si>
  <si>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</si>
  <si>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</si>
  <si>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</si>
  <si>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</si>
  <si>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</si>
  <si>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</si>
  <si>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</si>
  <si>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</si>
  <si>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</si>
  <si>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</si>
  <si>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</si>
  <si>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</si>
  <si>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</si>
  <si>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</si>
  <si>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</si>
  <si>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</si>
  <si>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</si>
  <si>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</si>
  <si>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</si>
  <si>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</si>
  <si>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</si>
  <si>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</si>
  <si>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</si>
  <si>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</si>
  <si>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</si>
  <si>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</si>
  <si>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</si>
  <si>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</si>
  <si>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</si>
  <si>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</si>
  <si>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</si>
  <si>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</si>
  <si>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</si>
  <si>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</si>
  <si>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</si>
  <si>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</si>
  <si>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</si>
  <si>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</si>
  <si>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</si>
  <si>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</si>
  <si>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</si>
  <si>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</si>
  <si>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</si>
  <si>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</si>
  <si>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</si>
  <si>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</si>
  <si>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</si>
  <si>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</si>
  <si>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</si>
  <si>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</si>
  <si>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</si>
  <si>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</si>
  <si>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</si>
  <si>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</si>
  <si>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</si>
  <si>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</si>
  <si>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</si>
  <si>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</si>
  <si>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</si>
  <si>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</si>
  <si>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</si>
  <si>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</si>
  <si>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</si>
  <si>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</si>
  <si>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</si>
  <si>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</si>
  <si>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</si>
  <si>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</si>
  <si>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</si>
  <si>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</si>
  <si>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</si>
  <si>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</si>
  <si>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</si>
  <si>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</si>
  <si>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</si>
  <si>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</si>
  <si>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</si>
  <si>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</si>
  <si>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</si>
  <si>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</si>
  <si>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</si>
  <si>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</si>
  <si>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</si>
  <si>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</si>
  <si>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</si>
  <si>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</si>
  <si>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</si>
  <si>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</si>
  <si>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</si>
  <si>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</si>
  <si>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</si>
  <si>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</si>
  <si>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</si>
  <si>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</si>
  <si>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</si>
  <si>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</si>
  <si>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</si>
  <si>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</si>
  <si>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</si>
  <si>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</si>
  <si>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</si>
  <si>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</si>
  <si>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</si>
  <si>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</si>
  <si>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</si>
  <si>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</si>
  <si>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</si>
  <si>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</si>
  <si>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</si>
  <si>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</si>
  <si>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</si>
  <si>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</si>
  <si>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</si>
  <si>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</si>
  <si>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</si>
  <si>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</si>
  <si>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</si>
  <si>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</si>
  <si>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</si>
  <si>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</si>
  <si>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</si>
  <si>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</si>
  <si>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</si>
  <si>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</si>
  <si>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</si>
  <si>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</si>
  <si>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</si>
  <si>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</si>
  <si>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</si>
  <si>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</si>
  <si>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</si>
  <si>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</si>
  <si>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</si>
  <si>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</si>
  <si>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</si>
  <si>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</si>
  <si>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</si>
  <si>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</si>
  <si>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</si>
  <si>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</si>
  <si>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</si>
  <si>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</si>
  <si>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</si>
  <si>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</si>
  <si>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</si>
  <si>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</si>
  <si>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</si>
  <si>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</si>
  <si>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</si>
  <si>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</si>
  <si>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</si>
  <si>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</si>
  <si>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</si>
  <si>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</si>
  <si>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</si>
  <si>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</si>
  <si>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</si>
  <si>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</si>
  <si>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</si>
  <si>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</si>
  <si>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</si>
  <si>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</si>
  <si>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</si>
  <si>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</si>
  <si>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</si>
  <si>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</si>
  <si>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</si>
  <si>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</si>
  <si>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</si>
  <si>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</si>
  <si>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</si>
  <si>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</si>
  <si>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</si>
  <si>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</si>
  <si>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</si>
  <si>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</si>
  <si>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</si>
  <si>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</si>
  <si>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</si>
  <si>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</si>
  <si>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</si>
  <si>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</si>
  <si>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</si>
  <si>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</si>
  <si>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</si>
  <si>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</si>
  <si>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</si>
  <si>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</si>
  <si>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</si>
  <si>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</si>
  <si>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</si>
  <si>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</si>
  <si>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</si>
  <si>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</si>
  <si>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</si>
  <si>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</si>
  <si>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</si>
  <si>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</si>
  <si>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</si>
  <si>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</si>
  <si>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</si>
  <si>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</si>
  <si>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</si>
  <si>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</si>
  <si>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</si>
  <si>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</si>
  <si>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</si>
  <si>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</si>
  <si>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</si>
  <si>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</si>
  <si>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</si>
  <si>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</si>
  <si>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</si>
  <si>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</si>
  <si>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</si>
  <si>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</si>
  <si>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</si>
  <si>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</si>
  <si>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</si>
  <si>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</si>
  <si>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</si>
  <si>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</si>
  <si>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</si>
  <si>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</si>
  <si>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</si>
  <si>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</si>
  <si>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</si>
  <si>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</si>
  <si>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</si>
  <si>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</si>
  <si>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</si>
  <si>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</si>
  <si>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</si>
  <si>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</si>
  <si>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</si>
  <si>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</si>
  <si>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</si>
  <si>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</si>
  <si>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</si>
  <si>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</si>
  <si>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</si>
  <si>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</si>
  <si>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</si>
  <si>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</si>
  <si>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</si>
  <si>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</si>
  <si>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</si>
  <si>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</si>
  <si>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</si>
  <si>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</si>
  <si>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</si>
  <si>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</si>
  <si>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</si>
  <si>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</si>
  <si>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</si>
  <si>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</si>
  <si>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</si>
  <si>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</si>
  <si>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</si>
  <si>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</si>
  <si>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</si>
  <si>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</si>
  <si>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</si>
  <si>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</si>
  <si>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</si>
  <si>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</si>
  <si>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</si>
  <si>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</si>
  <si>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</si>
  <si>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</si>
  <si>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</si>
  <si>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</si>
  <si>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</si>
  <si>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</si>
  <si>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</si>
  <si>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</si>
  <si>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</si>
  <si>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</si>
  <si>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</si>
  <si>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</si>
  <si>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</si>
  <si>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</si>
  <si>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</si>
  <si>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</si>
  <si>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</si>
  <si>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</si>
  <si>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</si>
  <si>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</si>
  <si>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</si>
  <si>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</si>
  <si>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</si>
  <si>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</si>
  <si>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</si>
  <si>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</si>
  <si>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</si>
  <si>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</si>
  <si>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</si>
  <si>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</si>
  <si>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</si>
  <si>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</si>
  <si>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</si>
  <si>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</si>
  <si>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</si>
  <si>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</si>
  <si>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</si>
  <si>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</si>
  <si>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</si>
  <si>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</si>
  <si>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</si>
  <si>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</si>
  <si>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</si>
  <si>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</si>
  <si>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</si>
  <si>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</si>
  <si>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</si>
  <si>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</si>
  <si>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</si>
  <si>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</si>
  <si>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</si>
  <si>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</si>
  <si>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</si>
  <si>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</si>
  <si>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</si>
  <si>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</si>
  <si>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</si>
  <si>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</si>
  <si>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</si>
  <si>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</si>
  <si>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</si>
  <si>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</si>
  <si>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</si>
  <si>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</si>
  <si>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</si>
  <si>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</si>
  <si>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</si>
  <si>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</si>
  <si>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</si>
  <si>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</si>
  <si>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</si>
  <si>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</si>
  <si>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</si>
  <si>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</si>
  <si>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</si>
  <si>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</si>
  <si>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</si>
  <si>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</si>
  <si>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</si>
  <si>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</si>
  <si>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</si>
  <si>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</si>
  <si>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</si>
  <si>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</si>
  <si>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</si>
  <si>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</si>
  <si>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</si>
  <si>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</si>
  <si>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</si>
  <si>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</si>
  <si>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</si>
  <si>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</si>
  <si>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</si>
  <si>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</si>
  <si>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</si>
  <si>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</si>
  <si>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</si>
  <si>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</si>
  <si>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</si>
  <si>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</si>
  <si>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</si>
  <si>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</si>
  <si>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</si>
  <si>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</si>
  <si>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</si>
  <si>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</si>
  <si>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</si>
  <si>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</si>
  <si>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</si>
  <si>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</si>
  <si>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</si>
  <si>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</si>
  <si>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</si>
  <si>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</si>
  <si>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</si>
  <si>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</si>
  <si>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</si>
  <si>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</si>
  <si>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</si>
  <si>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</si>
  <si>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</si>
  <si>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</si>
  <si>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</si>
  <si>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</si>
  <si>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</si>
  <si>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</si>
  <si>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</si>
  <si>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</si>
  <si>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</si>
  <si>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</si>
  <si>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</si>
  <si>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</si>
  <si>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</si>
  <si>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</si>
  <si>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</si>
  <si>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</si>
  <si>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</si>
  <si>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</si>
  <si>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</si>
  <si>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</si>
  <si>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</si>
  <si>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</si>
  <si>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</si>
  <si>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</si>
  <si>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</si>
  <si>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</si>
  <si>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</si>
  <si>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</si>
  <si>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</si>
  <si>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</si>
  <si>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</si>
  <si>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</si>
  <si>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</si>
  <si>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</si>
  <si>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</si>
  <si>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</si>
  <si>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</si>
  <si>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</si>
  <si>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</si>
  <si>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</si>
  <si>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</si>
  <si>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</si>
  <si>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</si>
  <si>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</si>
  <si>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</si>
  <si>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</si>
  <si>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</si>
  <si>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</si>
  <si>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</si>
  <si>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</si>
  <si>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</si>
  <si>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</si>
  <si>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</si>
  <si>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</si>
  <si>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</si>
  <si>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</si>
  <si>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</si>
  <si>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</si>
  <si>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</si>
  <si>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</si>
  <si>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</si>
  <si>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</si>
  <si>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</si>
  <si>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</si>
  <si>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</si>
  <si>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</si>
  <si>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</si>
  <si>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</si>
  <si>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</si>
  <si>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</si>
  <si>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</si>
  <si>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</si>
  <si>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</si>
  <si>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</si>
  <si>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</si>
  <si>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</si>
  <si>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</si>
  <si>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</si>
  <si>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</si>
  <si>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</si>
  <si>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</si>
  <si>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</si>
  <si>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</si>
  <si>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</si>
  <si>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</si>
  <si>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</si>
  <si>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</si>
  <si>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</si>
  <si>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</si>
  <si>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</si>
  <si>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</si>
  <si>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</si>
  <si>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</si>
  <si>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</si>
  <si>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</si>
  <si>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</si>
  <si>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</si>
  <si>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</si>
  <si>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</si>
  <si>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</si>
  <si>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</si>
  <si>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</si>
  <si>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</si>
  <si>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</si>
  <si>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</si>
  <si>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</si>
  <si>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</si>
  <si>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</si>
  <si>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</si>
  <si>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</si>
  <si>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</si>
  <si>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</si>
  <si>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</si>
  <si>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</si>
  <si>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</si>
  <si>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</si>
  <si>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</si>
  <si>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</si>
  <si>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</si>
  <si>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</si>
  <si>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</si>
  <si>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</si>
  <si>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</si>
  <si>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</si>
  <si>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</si>
  <si>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</si>
  <si>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</si>
  <si>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</si>
  <si>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</si>
  <si>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</si>
  <si>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</si>
  <si>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</si>
  <si>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</si>
  <si>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</si>
  <si>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</si>
  <si>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</si>
  <si>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</si>
  <si>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</si>
  <si>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</si>
  <si>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</si>
  <si>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</si>
  <si>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</si>
  <si>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</si>
  <si>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</si>
  <si>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</si>
  <si>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</si>
  <si>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</si>
  <si>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</si>
  <si>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</si>
  <si>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</si>
  <si>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</si>
  <si>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</si>
  <si>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</si>
  <si>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</si>
  <si>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</si>
  <si>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</si>
  <si>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</si>
  <si>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</si>
  <si>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</si>
  <si>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</si>
  <si>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</si>
  <si>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</si>
  <si>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</si>
  <si>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</si>
  <si>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</si>
  <si>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</si>
  <si>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</si>
  <si>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</si>
  <si>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</si>
  <si>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</si>
  <si>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</si>
  <si>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</si>
  <si>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</si>
  <si>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</si>
  <si>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</si>
  <si>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</si>
  <si>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</si>
  <si>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</si>
  <si>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</si>
  <si>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</si>
  <si>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</si>
  <si>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</si>
  <si>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</si>
  <si>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</si>
  <si>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</si>
  <si>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</si>
  <si>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</si>
  <si>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</si>
  <si>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</si>
  <si>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</si>
  <si>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</si>
  <si>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</si>
  <si>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</si>
  <si>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</si>
  <si>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</si>
  <si>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</si>
  <si>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</si>
  <si>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</si>
  <si>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</si>
  <si>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</si>
  <si>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</si>
  <si>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</si>
  <si>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</si>
  <si>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</si>
  <si>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</si>
  <si>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</si>
  <si>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</si>
  <si>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</si>
  <si>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</si>
  <si>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</si>
  <si>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</si>
  <si>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</si>
  <si>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</si>
  <si>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</si>
  <si>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</si>
  <si>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</si>
  <si>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</si>
  <si>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</si>
  <si>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</si>
  <si>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</si>
  <si>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</si>
  <si>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</si>
  <si>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</si>
  <si>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</si>
  <si>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</si>
  <si>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</si>
  <si>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</si>
  <si>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</si>
  <si>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</si>
  <si>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</si>
  <si>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</si>
  <si>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</si>
  <si>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</si>
  <si>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</si>
  <si>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</si>
  <si>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</si>
  <si>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</si>
  <si>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</si>
  <si>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</si>
  <si>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</si>
  <si>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</si>
  <si>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</si>
  <si>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</si>
  <si>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</si>
  <si>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</si>
  <si>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</si>
  <si>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</si>
  <si>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</si>
  <si>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</si>
  <si>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</si>
  <si>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</si>
  <si>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</si>
  <si>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</si>
  <si>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</si>
  <si>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</si>
  <si>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</si>
  <si>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</si>
  <si>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</si>
  <si>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</si>
  <si>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</si>
  <si>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</si>
  <si>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</si>
  <si>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</si>
  <si>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</si>
  <si>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</si>
  <si>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</si>
  <si>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</si>
  <si>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</si>
  <si>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</si>
  <si>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</si>
  <si>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</si>
  <si>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</si>
  <si>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</si>
  <si>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</si>
  <si>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</si>
  <si>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</si>
  <si>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</si>
  <si>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</si>
  <si>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</si>
  <si>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</si>
  <si>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</si>
  <si>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</si>
  <si>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</si>
  <si>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</si>
  <si>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</si>
  <si>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</si>
  <si>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</si>
  <si>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</si>
  <si>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</si>
  <si>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</si>
  <si>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</si>
  <si>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</si>
  <si>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</si>
  <si>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</si>
  <si>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</si>
  <si>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</si>
  <si>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</si>
  <si>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</si>
  <si>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</si>
  <si>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</si>
  <si>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</si>
  <si>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</si>
  <si>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</si>
  <si>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</si>
  <si>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</si>
  <si>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</si>
  <si>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</si>
  <si>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</si>
  <si>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</si>
  <si>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</si>
  <si>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</si>
  <si>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</si>
  <si>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</si>
  <si>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</si>
  <si>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</si>
  <si>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</si>
  <si>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</si>
  <si>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</si>
  <si>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</si>
  <si>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</si>
  <si>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</si>
  <si>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</si>
  <si>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</si>
  <si>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</si>
  <si>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</si>
  <si>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</si>
  <si>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</si>
  <si>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</si>
  <si>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</si>
  <si>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</si>
  <si>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</si>
  <si>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</si>
  <si>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</si>
  <si>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</si>
  <si>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</si>
  <si>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</si>
  <si>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</si>
  <si>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</si>
  <si>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</si>
  <si>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</si>
  <si>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</si>
  <si>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</si>
  <si>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</si>
  <si>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</si>
  <si>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</si>
  <si>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</si>
  <si>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</si>
  <si>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</si>
  <si>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</si>
  <si>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</si>
  <si>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</si>
  <si>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</si>
  <si>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</si>
  <si>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</si>
  <si>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</si>
  <si>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</si>
  <si>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</si>
  <si>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</si>
  <si>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</si>
  <si>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</si>
  <si>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</si>
  <si>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</si>
  <si>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</si>
  <si>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</si>
  <si>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</si>
  <si>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</si>
  <si>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</si>
  <si>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</si>
  <si>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</si>
  <si>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</si>
  <si>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</si>
  <si>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</si>
  <si>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</si>
  <si>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</si>
  <si>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</si>
  <si>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</si>
  <si>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</si>
  <si>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</si>
  <si>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</si>
  <si>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</si>
  <si>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</si>
  <si>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</si>
  <si>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</si>
  <si>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</si>
  <si>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</si>
  <si>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</si>
  <si>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</si>
  <si>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</si>
  <si>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</si>
  <si>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</si>
  <si>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</si>
  <si>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</si>
  <si>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</si>
  <si>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</si>
  <si>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</si>
  <si>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</si>
  <si>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</si>
  <si>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</si>
  <si>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</si>
  <si>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</si>
  <si>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</si>
  <si>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</si>
  <si>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</si>
  <si>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</si>
  <si>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</si>
  <si>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</si>
  <si>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</si>
  <si>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</si>
  <si>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</si>
  <si>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</si>
  <si>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</si>
  <si>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</si>
  <si>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</si>
  <si>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</si>
  <si>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</si>
  <si>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</si>
  <si>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</si>
  <si>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</si>
  <si>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</si>
  <si>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</si>
  <si>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</si>
  <si>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</si>
  <si>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</si>
  <si>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</si>
  <si>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</si>
  <si>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</si>
  <si>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</si>
  <si>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</si>
  <si>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</si>
  <si>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</si>
  <si>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</si>
  <si>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</si>
  <si>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</si>
  <si>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</si>
  <si>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</si>
  <si>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</si>
  <si>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</si>
  <si>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</si>
  <si>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</si>
  <si>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</si>
  <si>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</si>
  <si>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</si>
  <si>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</si>
  <si>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</si>
  <si>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</si>
  <si>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</si>
  <si>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</si>
  <si>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</si>
  <si>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</si>
  <si>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</si>
  <si>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</si>
  <si>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</si>
  <si>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</si>
  <si>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</si>
  <si>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</si>
  <si>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</si>
  <si>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</si>
  <si>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</si>
  <si>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</si>
  <si>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</si>
  <si>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</si>
  <si>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</si>
  <si>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</si>
  <si>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</si>
  <si>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</si>
  <si>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</si>
  <si>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</si>
  <si>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</si>
  <si>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</si>
  <si>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</si>
  <si>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</si>
  <si>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</si>
  <si>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</si>
  <si>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</si>
  <si>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</si>
  <si>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</si>
  <si>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</si>
  <si>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</si>
  <si>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</si>
  <si>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</si>
  <si>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</si>
  <si>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</si>
  <si>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</si>
  <si>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</si>
  <si>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</si>
  <si>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</si>
  <si>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</si>
  <si>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</si>
  <si>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</si>
  <si>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</si>
  <si>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</si>
  <si>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</si>
  <si>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</si>
  <si>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</si>
  <si>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</si>
  <si>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</si>
  <si>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</si>
  <si>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</si>
  <si>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</si>
  <si>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</si>
  <si>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</si>
  <si>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</si>
  <si>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</si>
  <si>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</si>
  <si>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</si>
  <si>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</si>
  <si>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</si>
  <si>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</si>
  <si>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</si>
  <si>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</si>
  <si>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</si>
  <si>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</si>
  <si>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</si>
  <si>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</si>
  <si>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</si>
  <si>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</si>
  <si>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</si>
  <si>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</si>
  <si>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</si>
  <si>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</si>
  <si>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</si>
  <si>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</si>
  <si>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</si>
  <si>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</si>
  <si>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</si>
  <si>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</si>
  <si>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</si>
  <si>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</si>
  <si>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</si>
  <si>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</si>
  <si>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</si>
  <si>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</si>
  <si>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</si>
  <si>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</si>
  <si>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</si>
  <si>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</si>
  <si>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</si>
  <si>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</si>
  <si>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</si>
  <si>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</si>
  <si>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</si>
  <si>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</si>
  <si>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</si>
  <si>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</si>
  <si>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</si>
  <si>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</si>
  <si>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</si>
  <si>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</si>
  <si>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</si>
  <si>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</si>
  <si>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</si>
  <si>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</si>
  <si>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</si>
  <si>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</si>
  <si>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</si>
  <si>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</si>
  <si>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</si>
  <si>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</si>
  <si>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</si>
  <si>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</si>
  <si>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</si>
  <si>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</si>
  <si>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</si>
  <si>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</si>
  <si>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</si>
  <si>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</si>
  <si>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</si>
  <si>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</si>
  <si>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</si>
  <si>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</si>
  <si>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</si>
  <si>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</si>
  <si>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</si>
  <si>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</si>
  <si>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</si>
  <si>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</si>
  <si>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</si>
  <si>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</si>
  <si>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</si>
  <si>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</si>
  <si>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</si>
  <si>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</si>
  <si>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</si>
  <si>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</si>
  <si>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</si>
  <si>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</si>
  <si>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</si>
  <si>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</si>
  <si>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</si>
  <si>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</si>
  <si>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</si>
  <si>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</si>
  <si>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</si>
  <si>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</si>
  <si>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</si>
  <si>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</si>
  <si>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</si>
  <si>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</si>
  <si>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</si>
  <si>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</si>
  <si>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</si>
  <si>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</si>
  <si>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</si>
  <si>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</si>
  <si>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</si>
  <si>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</si>
  <si>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</si>
  <si>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</si>
  <si>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</si>
  <si>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</si>
  <si>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</si>
  <si>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</si>
  <si>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</si>
  <si>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</si>
  <si>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</si>
  <si>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</si>
  <si>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</si>
  <si>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</si>
  <si>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</si>
  <si>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</si>
  <si>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</si>
  <si>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</si>
  <si>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</si>
  <si>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</si>
  <si>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</si>
  <si>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</si>
  <si>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</si>
  <si>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</si>
  <si>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</si>
  <si>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</si>
  <si>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</si>
  <si>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</si>
  <si>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</si>
  <si>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</si>
  <si>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</si>
  <si>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</si>
  <si>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</si>
  <si>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</si>
  <si>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</si>
  <si>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</si>
  <si>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</si>
  <si>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</si>
  <si>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</si>
  <si>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</si>
  <si>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</si>
  <si>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</si>
  <si>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</si>
  <si>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</si>
  <si>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</si>
  <si>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</si>
  <si>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</si>
  <si>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</si>
  <si>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</si>
  <si>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</si>
  <si>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</si>
  <si>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</si>
  <si>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</si>
  <si>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</si>
  <si>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</si>
  <si>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</si>
  <si>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</si>
  <si>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</si>
  <si>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</si>
  <si>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</si>
  <si>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</si>
  <si>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</si>
  <si>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</si>
  <si>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</si>
  <si>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</si>
  <si>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</si>
  <si>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</si>
  <si>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</si>
  <si>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</si>
  <si>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</si>
  <si>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</si>
  <si>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</si>
  <si>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</si>
  <si>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</si>
  <si>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</si>
  <si>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</si>
  <si>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</si>
  <si>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</si>
  <si>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</si>
  <si>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</si>
  <si>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</si>
  <si>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</si>
  <si>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</si>
  <si>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</si>
  <si>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</si>
  <si>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</si>
  <si>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</si>
  <si>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</si>
  <si>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</si>
  <si>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</si>
  <si>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</si>
  <si>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</si>
  <si>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</si>
  <si>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</si>
  <si>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</si>
  <si>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</si>
  <si>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</si>
  <si>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</si>
  <si>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</si>
  <si>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</si>
  <si>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</si>
  <si>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</si>
  <si>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</si>
  <si>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</si>
  <si>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</si>
  <si>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</si>
  <si>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</si>
  <si>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</si>
  <si>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</si>
  <si>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</si>
  <si>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</si>
  <si>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</si>
  <si>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</si>
  <si>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</si>
  <si>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</si>
  <si>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</si>
  <si>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</si>
  <si>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</si>
  <si>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</si>
  <si>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</si>
  <si>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</si>
  <si>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</si>
  <si>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</si>
  <si>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</si>
  <si>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</si>
  <si>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</si>
  <si>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</si>
  <si>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</si>
  <si>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</si>
  <si>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</si>
  <si>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</si>
  <si>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</si>
  <si>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</si>
  <si>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</si>
  <si>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</si>
  <si>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</si>
  <si>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</si>
  <si>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</si>
  <si>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</si>
  <si>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</si>
  <si>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</si>
  <si>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</si>
  <si>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</si>
  <si>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</si>
  <si>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</si>
  <si>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</si>
  <si>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</si>
  <si>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</si>
  <si>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</si>
  <si>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</si>
  <si>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</si>
  <si>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</si>
  <si>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</si>
  <si>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</si>
  <si>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</si>
  <si>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</si>
  <si>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</si>
  <si>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</si>
  <si>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</si>
  <si>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</si>
  <si>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</si>
  <si>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</si>
  <si>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</si>
  <si>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</si>
  <si>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</si>
  <si>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</si>
  <si>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</si>
  <si>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</si>
  <si>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</si>
  <si>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</si>
  <si>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</si>
  <si>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</si>
  <si>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</si>
  <si>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</si>
  <si>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</si>
  <si>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</si>
  <si>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</si>
  <si>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</si>
  <si>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</si>
  <si>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</si>
  <si>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</si>
  <si>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</si>
  <si>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</si>
  <si>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</si>
  <si>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</si>
  <si>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</si>
  <si>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</si>
  <si>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</si>
  <si>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</si>
  <si>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</si>
  <si>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</si>
  <si>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</si>
  <si>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</si>
  <si>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</si>
  <si>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</si>
  <si>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</si>
  <si>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</si>
  <si>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</si>
  <si>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</si>
  <si>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</si>
  <si>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</si>
  <si>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</si>
  <si>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</si>
  <si>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</si>
  <si>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</si>
  <si>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</si>
  <si>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</si>
  <si>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</si>
  <si>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</si>
  <si>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</si>
  <si>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</si>
  <si>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</si>
  <si>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</si>
  <si>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</si>
  <si>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</si>
  <si>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</si>
  <si>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</si>
  <si>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</si>
  <si>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</si>
  <si>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</si>
  <si>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</si>
  <si>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</si>
  <si>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</si>
  <si>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</si>
  <si>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</si>
  <si>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</si>
  <si>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</si>
  <si>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</si>
  <si>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</si>
  <si>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</si>
  <si>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</si>
  <si>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</si>
  <si>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</si>
  <si>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</si>
  <si>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</si>
  <si>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</si>
  <si>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</si>
  <si>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</si>
  <si>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</si>
  <si>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</si>
  <si>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</si>
  <si>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</si>
  <si>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</si>
  <si>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</si>
  <si>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</si>
  <si>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</si>
  <si>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</si>
  <si>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</si>
  <si>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</si>
  <si>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</si>
  <si>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</si>
  <si>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</si>
  <si>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</si>
  <si>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</si>
  <si>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</si>
  <si>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</si>
  <si>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</si>
  <si>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</si>
  <si>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</si>
  <si>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</si>
  <si>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</si>
  <si>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</si>
  <si>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</si>
  <si>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</si>
  <si>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</si>
  <si>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</si>
  <si>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</si>
  <si>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</si>
  <si>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</si>
  <si>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</si>
  <si>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</si>
  <si>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</si>
  <si>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</si>
  <si>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</si>
  <si>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</si>
  <si>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</si>
  <si>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</si>
  <si>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</si>
  <si>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</si>
  <si>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</si>
  <si>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</si>
  <si>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</si>
  <si>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</si>
  <si>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</si>
  <si>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</si>
  <si>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</si>
  <si>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</si>
  <si>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</si>
  <si>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</si>
  <si>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</si>
  <si>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</si>
  <si>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</si>
  <si>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</si>
  <si>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</si>
  <si>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</si>
  <si>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</si>
  <si>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</si>
  <si>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</si>
  <si>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</si>
  <si>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</si>
  <si>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</si>
  <si>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</si>
  <si>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</si>
  <si>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</si>
  <si>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</si>
  <si>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</si>
  <si>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</si>
  <si>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</si>
  <si>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</si>
  <si>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</si>
  <si>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</si>
  <si>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</si>
  <si>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</si>
  <si>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</si>
  <si>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</si>
  <si>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</si>
  <si>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</si>
  <si>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</si>
  <si>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</si>
  <si>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</si>
  <si>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</si>
  <si>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</si>
  <si>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</si>
  <si>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</si>
  <si>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</si>
  <si>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</si>
  <si>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</si>
  <si>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</si>
  <si>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</si>
  <si>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</si>
  <si>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</si>
  <si>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</si>
  <si>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</si>
  <si>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</si>
  <si>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</si>
  <si>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</si>
  <si>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</si>
  <si>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</si>
  <si>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</si>
  <si>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</si>
  <si>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</si>
  <si>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</si>
  <si>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</si>
  <si>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</si>
  <si>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</si>
  <si>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</si>
  <si>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</si>
  <si>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</si>
  <si>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</si>
  <si>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</si>
  <si>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</si>
  <si>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</si>
  <si>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</si>
  <si>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</si>
  <si>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</si>
  <si>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</si>
  <si>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</si>
  <si>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</si>
  <si>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</si>
  <si>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</si>
  <si>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</si>
  <si>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</si>
  <si>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</si>
  <si>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</si>
  <si>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</si>
  <si>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</si>
  <si>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</si>
  <si>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</si>
  <si>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</si>
  <si>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</si>
  <si>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</si>
  <si>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</si>
  <si>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</si>
  <si>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</si>
  <si>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</si>
  <si>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</si>
  <si>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</si>
  <si>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</si>
  <si>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</si>
  <si>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</si>
  <si>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</si>
  <si>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</si>
  <si>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</si>
  <si>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</si>
  <si>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</si>
  <si>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</si>
  <si>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</si>
  <si>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</si>
  <si>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</si>
  <si>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</si>
  <si>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</si>
  <si>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</si>
  <si>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</si>
  <si>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</si>
  <si>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</si>
  <si>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</si>
  <si>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</si>
  <si>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</si>
  <si>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</si>
  <si>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</si>
  <si>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</si>
  <si>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</si>
  <si>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</si>
  <si>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</si>
  <si>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</si>
  <si>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</si>
  <si>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</si>
  <si>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</si>
  <si>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</si>
  <si>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</si>
  <si>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</si>
  <si>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</si>
  <si>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</si>
  <si>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</si>
  <si>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</si>
  <si>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</si>
  <si>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</si>
  <si>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</si>
  <si>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</si>
  <si>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</si>
  <si>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</si>
  <si>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</si>
  <si>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</si>
  <si>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</si>
  <si>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</si>
  <si>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</si>
  <si>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</si>
  <si>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</si>
  <si>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</si>
  <si>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</si>
  <si>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</si>
  <si>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</si>
  <si>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</si>
  <si>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</si>
  <si>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</si>
  <si>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</si>
  <si>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</si>
  <si>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</si>
  <si>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</si>
  <si>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</si>
  <si>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</si>
  <si>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</si>
  <si>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</si>
  <si>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</si>
  <si>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</si>
  <si>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</si>
  <si>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</si>
  <si>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</si>
  <si>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</si>
  <si>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</si>
  <si>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</si>
  <si>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</si>
  <si>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</si>
  <si>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</si>
  <si>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</si>
  <si>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</si>
  <si>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</si>
  <si>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</si>
  <si>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</si>
  <si>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</si>
  <si>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</si>
  <si>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</si>
  <si>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</si>
  <si>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</si>
  <si>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</si>
  <si>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</si>
  <si>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</si>
  <si>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</si>
  <si>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</si>
  <si>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</si>
  <si>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</si>
  <si>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</si>
  <si>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</si>
  <si>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</si>
  <si>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</si>
  <si>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</si>
  <si>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</si>
  <si>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</si>
  <si>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</si>
  <si>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</si>
  <si>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</si>
  <si>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</si>
  <si>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</si>
  <si>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</si>
  <si>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</si>
  <si>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</si>
  <si>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</si>
  <si>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</si>
  <si>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</si>
  <si>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</si>
  <si>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</si>
  <si>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</si>
  <si>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</si>
  <si>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</si>
  <si>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</si>
  <si>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</si>
  <si>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</si>
  <si>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</si>
  <si>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</si>
  <si>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</si>
  <si>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</si>
  <si>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</si>
  <si>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</si>
  <si>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</si>
  <si>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</si>
  <si>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</si>
  <si>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</si>
  <si>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</si>
  <si>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</si>
  <si>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</si>
  <si>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</si>
  <si>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</si>
  <si>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</si>
  <si>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</si>
  <si>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</si>
  <si>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</si>
  <si>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</si>
  <si>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</si>
  <si>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</si>
  <si>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</si>
  <si>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</si>
  <si>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</si>
  <si>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</si>
  <si>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</si>
  <si>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</si>
  <si>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</si>
  <si>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</si>
  <si>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</si>
  <si>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</si>
  <si>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</si>
  <si>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</si>
  <si>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</si>
  <si>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</si>
  <si>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</si>
  <si>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</si>
  <si>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</si>
  <si>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</si>
  <si>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</si>
  <si>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</si>
  <si>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</si>
  <si>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</si>
  <si>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</si>
  <si>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</si>
  <si>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</si>
  <si>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</si>
  <si>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</si>
  <si>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</si>
  <si>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</si>
  <si>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</si>
  <si>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</si>
  <si>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</si>
  <si>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</si>
  <si>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</si>
  <si>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</si>
  <si>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</si>
  <si>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</si>
  <si>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</si>
  <si>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</si>
  <si>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</si>
  <si>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</si>
  <si>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</si>
  <si>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</si>
  <si>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</si>
  <si>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</si>
  <si>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</si>
  <si>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</si>
  <si>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</si>
  <si>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</si>
  <si>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</si>
  <si>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</si>
  <si>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</si>
  <si>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</si>
  <si>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</si>
  <si>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</si>
  <si>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</si>
  <si>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</si>
  <si>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</si>
  <si>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</si>
  <si>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</si>
  <si>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</si>
  <si>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</si>
  <si>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</si>
  <si>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</si>
  <si>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</si>
  <si>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</si>
  <si>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</si>
  <si>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</si>
  <si>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</si>
  <si>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</si>
  <si>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</si>
  <si>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</si>
  <si>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</si>
  <si>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</si>
  <si>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</si>
  <si>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</si>
  <si>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</si>
  <si>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</si>
  <si>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</si>
  <si>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</si>
  <si>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</si>
  <si>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</si>
  <si>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</si>
  <si>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</si>
  <si>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</si>
  <si>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</si>
  <si>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</si>
  <si>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</si>
  <si>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</si>
  <si>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</si>
  <si>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</si>
  <si>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</si>
  <si>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</si>
  <si>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</si>
  <si>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</si>
  <si>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</si>
  <si>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</si>
  <si>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</si>
  <si>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</si>
  <si>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</si>
  <si>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</si>
  <si>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</si>
  <si>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</si>
  <si>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</si>
  <si>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</si>
  <si>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</si>
  <si>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</si>
  <si>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</si>
  <si>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</si>
  <si>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</si>
  <si>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</si>
  <si>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</si>
  <si>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</si>
  <si>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</si>
  <si>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</si>
  <si>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</si>
  <si>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</si>
  <si>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</si>
  <si>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</si>
  <si>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</si>
  <si>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</si>
  <si>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</si>
  <si>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</si>
  <si>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</si>
  <si>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</si>
  <si>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</si>
  <si>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</si>
  <si>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</si>
  <si>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</si>
  <si>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</si>
  <si>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</si>
  <si>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</si>
  <si>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</si>
  <si>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</si>
  <si>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</si>
  <si>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</si>
  <si>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</si>
  <si>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</si>
  <si>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</si>
  <si>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</si>
  <si>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</si>
  <si>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</si>
  <si>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</si>
  <si>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</si>
  <si>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</si>
  <si>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</si>
  <si>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</si>
  <si>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</si>
  <si>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</si>
  <si>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</si>
  <si>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</si>
  <si>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</si>
  <si>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</si>
  <si>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</si>
  <si>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</si>
  <si>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</si>
  <si>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</si>
  <si>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</si>
  <si>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</si>
  <si>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</si>
  <si>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</si>
  <si>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</si>
  <si>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</si>
  <si>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</si>
  <si>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</si>
  <si>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</si>
  <si>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</si>
  <si>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</si>
  <si>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</si>
  <si>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</si>
  <si>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</si>
  <si>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</si>
  <si>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</si>
  <si>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</si>
  <si>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</si>
  <si>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</si>
  <si>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</si>
  <si>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</si>
  <si>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</si>
  <si>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</si>
  <si>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</si>
  <si>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</si>
  <si>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</si>
  <si>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</si>
  <si>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</si>
  <si>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</si>
  <si>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</si>
  <si>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</si>
  <si>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</si>
  <si>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</si>
  <si>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</si>
  <si>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</si>
  <si>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</si>
  <si>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</si>
  <si>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</si>
  <si>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</si>
  <si>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</si>
  <si>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</si>
  <si>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</si>
  <si>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</si>
  <si>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</si>
  <si>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</si>
  <si>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</si>
  <si>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</si>
  <si>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</si>
  <si>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</si>
  <si>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</si>
  <si>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</si>
  <si>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</si>
  <si>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</si>
  <si>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</si>
  <si>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</si>
  <si>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</si>
  <si>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</si>
  <si>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</si>
  <si>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</si>
  <si>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</si>
  <si>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</si>
  <si>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</si>
  <si>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</si>
  <si>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</si>
  <si>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</si>
  <si>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</si>
  <si>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</si>
  <si>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</si>
  <si>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</si>
  <si>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</si>
  <si>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</si>
  <si>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</si>
  <si>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</si>
  <si>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</si>
  <si>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</si>
  <si>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</si>
  <si>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</si>
  <si>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</si>
  <si>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</si>
  <si>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</si>
  <si>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</si>
  <si>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</si>
  <si>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</si>
  <si>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</si>
  <si>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</si>
  <si>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</si>
  <si>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</si>
  <si>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</si>
  <si>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</si>
  <si>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</si>
  <si>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</si>
  <si>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</si>
  <si>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</si>
  <si>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</si>
  <si>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</si>
  <si>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</si>
  <si>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</si>
  <si>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</si>
  <si>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</si>
  <si>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</si>
  <si>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</si>
  <si>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</si>
  <si>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</si>
  <si>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</si>
  <si>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</si>
  <si>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</si>
  <si>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</si>
  <si>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</si>
  <si>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</si>
  <si>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</si>
  <si>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</si>
  <si>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</si>
  <si>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</si>
  <si>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</si>
  <si>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</si>
  <si>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</si>
  <si>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</si>
  <si>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</si>
  <si>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</si>
  <si>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</si>
  <si>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</si>
  <si>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</si>
  <si>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</si>
  <si>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</si>
  <si>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</si>
  <si>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</si>
  <si>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</si>
  <si>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</si>
  <si>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</si>
  <si>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</si>
  <si>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</si>
  <si>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</si>
  <si>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</si>
  <si>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</si>
  <si>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</si>
  <si>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</si>
  <si>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</si>
  <si>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</si>
  <si>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</si>
  <si>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</si>
  <si>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</si>
  <si>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</si>
  <si>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</si>
  <si>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</si>
  <si>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</si>
  <si>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</si>
  <si>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</si>
  <si>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</si>
  <si>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</si>
  <si>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</si>
  <si>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</si>
  <si>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</si>
  <si>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</si>
  <si>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</si>
  <si>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</si>
  <si>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</si>
  <si>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</si>
  <si>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</si>
  <si>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</si>
  <si>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</si>
  <si>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</si>
  <si>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</si>
  <si>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</si>
  <si>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</si>
  <si>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</si>
  <si>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</si>
  <si>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</si>
  <si>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</si>
  <si>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</si>
  <si>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</si>
  <si>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</si>
  <si>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</si>
  <si>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</si>
  <si>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</si>
  <si>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</si>
  <si>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</si>
  <si>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</si>
  <si>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</si>
  <si>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</si>
  <si>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</si>
  <si>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</si>
  <si>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</si>
  <si>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</si>
  <si>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</si>
  <si>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</si>
  <si>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</si>
  <si>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</si>
  <si>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</si>
  <si>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</si>
  <si>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</si>
  <si>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</si>
  <si>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</si>
  <si>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</si>
  <si>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</si>
  <si>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</si>
  <si>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</si>
  <si>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</si>
  <si>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</si>
  <si>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</si>
  <si>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</si>
  <si>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</si>
  <si>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</si>
  <si>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</si>
  <si>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</si>
  <si>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</si>
  <si>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</si>
  <si>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</si>
  <si>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</si>
  <si>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</si>
  <si>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</si>
  <si>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</si>
  <si>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</si>
  <si>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</si>
  <si>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</si>
  <si>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</si>
  <si>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</si>
  <si>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</si>
  <si>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</si>
  <si>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</si>
  <si>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</si>
  <si>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</si>
  <si>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</si>
  <si>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</si>
  <si>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</si>
  <si>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</si>
  <si>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</si>
  <si>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</si>
  <si>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</si>
  <si>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</si>
  <si>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</si>
  <si>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</si>
  <si>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</si>
  <si>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</si>
  <si>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</si>
  <si>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</si>
  <si>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</si>
  <si>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</si>
  <si>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</si>
  <si>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</si>
  <si>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</si>
  <si>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</si>
  <si>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</si>
  <si>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</si>
  <si>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</si>
  <si>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</si>
  <si>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</si>
  <si>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</si>
  <si>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</si>
  <si>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</si>
  <si>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</si>
  <si>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</si>
  <si>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</si>
  <si>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</si>
  <si>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</si>
  <si>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</si>
  <si>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</si>
  <si>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</si>
  <si>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</si>
  <si>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</si>
  <si>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</si>
  <si>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</si>
  <si>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</si>
  <si>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</si>
  <si>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</si>
  <si>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</si>
  <si>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</si>
  <si>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</si>
  <si>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</si>
  <si>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</si>
  <si>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</si>
  <si>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</si>
  <si>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</si>
  <si>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</si>
  <si>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</si>
  <si>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</si>
  <si>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</si>
  <si>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</si>
  <si>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</si>
  <si>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</si>
  <si>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</si>
  <si>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</si>
  <si>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</si>
  <si>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</si>
  <si>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</si>
  <si>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</si>
  <si>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</si>
  <si>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</si>
  <si>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</si>
  <si>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</si>
  <si>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</si>
  <si>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</si>
  <si>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</si>
  <si>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</si>
  <si>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</si>
  <si>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</si>
  <si>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</si>
  <si>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</si>
  <si>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</si>
  <si>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</si>
  <si>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</si>
  <si>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</si>
  <si>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</si>
  <si>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</si>
  <si>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</si>
  <si>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</si>
  <si>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</si>
  <si>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</si>
  <si>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</si>
  <si>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</si>
  <si>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</si>
  <si>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</si>
  <si>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</si>
  <si>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</si>
  <si>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</si>
  <si>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</si>
  <si>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</si>
  <si>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</si>
  <si>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</si>
  <si>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</si>
  <si>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</si>
  <si>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</si>
  <si>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</si>
  <si>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</si>
  <si>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</si>
  <si>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</si>
  <si>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</si>
  <si>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</si>
  <si>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</si>
  <si>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</si>
  <si>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</si>
  <si>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</si>
  <si>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</si>
  <si>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</si>
  <si>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</si>
  <si>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</si>
  <si>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</si>
  <si>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</si>
  <si>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</si>
  <si>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</si>
  <si>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</si>
  <si>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</si>
  <si>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</si>
  <si>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</si>
  <si>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</si>
  <si>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</si>
  <si>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</si>
  <si>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</si>
  <si>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</si>
  <si>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</si>
  <si>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</si>
  <si>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</si>
  <si>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</si>
  <si>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</si>
  <si>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</si>
  <si>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</si>
  <si>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</si>
  <si>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</si>
  <si>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</si>
  <si>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</si>
  <si>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</si>
  <si>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</si>
  <si>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</si>
  <si>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</si>
  <si>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</si>
  <si>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</si>
  <si>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</si>
  <si>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</si>
  <si>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</si>
  <si>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</si>
  <si>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</si>
  <si>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</si>
  <si>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</si>
  <si>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</si>
  <si>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</si>
  <si>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</si>
  <si>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</si>
  <si>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</si>
  <si>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</si>
  <si>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</si>
  <si>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</si>
  <si>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</si>
  <si>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</si>
  <si>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</si>
  <si>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</si>
  <si>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</si>
  <si>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</si>
  <si>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</si>
  <si>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</si>
  <si>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</si>
  <si>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</si>
  <si>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</si>
  <si>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</si>
  <si>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</si>
  <si>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</si>
  <si>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</si>
  <si>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</si>
  <si>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</si>
  <si>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</si>
  <si>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</si>
  <si>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</si>
  <si>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</si>
  <si>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</si>
  <si>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</si>
  <si>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</si>
  <si>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</si>
  <si>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</si>
  <si>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</si>
  <si>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</si>
  <si>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</si>
  <si>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</si>
  <si>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</si>
  <si>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</si>
  <si>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</si>
  <si>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</si>
  <si>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</si>
  <si>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</si>
  <si>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</si>
  <si>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</si>
  <si>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</si>
  <si>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</si>
  <si>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</si>
  <si>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</si>
  <si>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</si>
  <si>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</si>
  <si>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</si>
  <si>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</si>
  <si>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</si>
  <si>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</si>
  <si>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</si>
  <si>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</si>
  <si>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</si>
  <si>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</si>
  <si>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</si>
  <si>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</si>
  <si>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</si>
  <si>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</si>
  <si>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</si>
  <si>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</si>
  <si>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</si>
  <si>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</si>
  <si>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</si>
  <si>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</si>
  <si>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</si>
  <si>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</si>
  <si>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</si>
  <si>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</si>
  <si>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</si>
  <si>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</si>
  <si>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</si>
  <si>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</si>
  <si>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</si>
  <si>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</si>
  <si>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</si>
  <si>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</si>
  <si>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</si>
  <si>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</si>
  <si>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</si>
  <si>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</si>
  <si>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</si>
  <si>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</si>
  <si>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</si>
  <si>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</si>
  <si>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</si>
  <si>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</si>
  <si>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</si>
  <si>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</si>
  <si>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</si>
  <si>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</si>
  <si>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</si>
  <si>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</si>
  <si>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</si>
  <si>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</si>
  <si>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</si>
  <si>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</si>
  <si>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</si>
  <si>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</si>
  <si>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</si>
  <si>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</si>
  <si>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</si>
  <si>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</si>
  <si>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</si>
  <si>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</si>
  <si>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</si>
  <si>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</si>
  <si>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</si>
  <si>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</si>
  <si>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</si>
  <si>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</si>
  <si>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</si>
  <si>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</si>
  <si>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</si>
  <si>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</si>
  <si>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</si>
  <si>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</si>
  <si>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</si>
  <si>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</si>
  <si>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</si>
  <si>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</si>
  <si>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</si>
  <si>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</si>
  <si>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</si>
  <si>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</si>
  <si>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</si>
  <si>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</si>
  <si>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</si>
  <si>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</si>
  <si>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</si>
  <si>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</si>
  <si>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</si>
  <si>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</si>
  <si>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</si>
  <si>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</si>
  <si>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</si>
  <si>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</si>
  <si>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</si>
  <si>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</si>
  <si>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</si>
  <si>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</si>
  <si>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</si>
  <si>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</si>
  <si>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</si>
  <si>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</si>
  <si>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</si>
  <si>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</si>
  <si>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</si>
  <si>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</si>
  <si>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</si>
  <si>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</si>
  <si>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</si>
  <si>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</si>
  <si>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</si>
  <si>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</si>
  <si>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</si>
  <si>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</si>
  <si>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</si>
  <si>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</si>
  <si>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</si>
  <si>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</si>
  <si>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</si>
  <si>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</si>
  <si>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</si>
  <si>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</si>
  <si>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</si>
  <si>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</si>
  <si>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</si>
  <si>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</si>
  <si>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</si>
  <si>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</si>
  <si>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</si>
  <si>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</si>
  <si>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</si>
  <si>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</si>
  <si>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</si>
  <si>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</si>
  <si>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</si>
  <si>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</si>
  <si>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</si>
  <si>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</si>
  <si>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</si>
  <si>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</si>
  <si>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</si>
  <si>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</si>
  <si>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</si>
  <si>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</si>
  <si>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</si>
  <si>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</si>
  <si>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</si>
  <si>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</si>
  <si>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</si>
  <si>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</si>
  <si>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</si>
  <si>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</si>
  <si>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</si>
  <si>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</si>
  <si>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</si>
  <si>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</si>
  <si>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</si>
  <si>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</si>
  <si>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</si>
  <si>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</si>
  <si>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</si>
  <si>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</si>
  <si>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</si>
  <si>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</si>
  <si>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</si>
  <si>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</si>
  <si>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</si>
  <si>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</si>
  <si>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</si>
  <si>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</si>
  <si>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</si>
  <si>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</si>
  <si>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</si>
  <si>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</si>
  <si>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</si>
  <si>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</si>
  <si>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</si>
  <si>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</si>
  <si>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</si>
  <si>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</si>
  <si>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</si>
  <si>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</si>
  <si>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</si>
  <si>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</si>
  <si>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</si>
  <si>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</si>
  <si>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</si>
  <si>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</si>
  <si>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</si>
  <si>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</si>
  <si>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</si>
  <si>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</si>
  <si>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</si>
  <si>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</si>
  <si>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</si>
  <si>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</si>
  <si>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</si>
  <si>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</si>
  <si>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</si>
  <si>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</si>
  <si>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</si>
  <si>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</si>
  <si>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</si>
  <si>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</si>
  <si>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</si>
  <si>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</si>
  <si>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</si>
  <si>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</si>
  <si>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</si>
  <si>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</si>
  <si>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</si>
  <si>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</si>
  <si>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</si>
  <si>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</si>
  <si>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</si>
  <si>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</si>
  <si>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</si>
  <si>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</si>
  <si>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</si>
  <si>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</si>
  <si>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</si>
  <si>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</si>
  <si>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</si>
  <si>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</si>
  <si>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</si>
  <si>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</si>
  <si>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</si>
  <si>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</si>
  <si>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</si>
  <si>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</si>
  <si>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</si>
  <si>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</si>
  <si>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</si>
  <si>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</si>
  <si>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</si>
  <si>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</si>
  <si>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</si>
  <si>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</si>
  <si>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</si>
  <si>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</si>
  <si>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</si>
  <si>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</si>
  <si>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</si>
  <si>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</si>
  <si>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</si>
  <si>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</si>
  <si>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</si>
  <si>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</si>
  <si>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</si>
  <si>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</si>
  <si>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</si>
  <si>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</si>
  <si>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</si>
  <si>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</si>
  <si>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</si>
  <si>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</si>
  <si>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</si>
  <si>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</si>
  <si>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</si>
  <si>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</si>
  <si>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</si>
  <si>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</si>
  <si>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</si>
  <si>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</si>
  <si>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</si>
  <si>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</si>
  <si>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</si>
  <si>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</si>
  <si>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</si>
  <si>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</si>
  <si>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</si>
  <si>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</si>
  <si>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</si>
  <si>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</si>
  <si>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</si>
  <si>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</si>
  <si>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</si>
  <si>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</si>
  <si>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</si>
  <si>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</si>
  <si>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</si>
  <si>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</si>
  <si>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</si>
  <si>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</si>
  <si>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</si>
  <si>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</si>
  <si>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</si>
  <si>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</si>
  <si>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</si>
  <si>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</si>
  <si>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</si>
  <si>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</si>
  <si>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</si>
  <si>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</si>
  <si>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</si>
  <si>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</si>
  <si>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</si>
  <si>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</si>
  <si>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</si>
  <si>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</si>
  <si>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</si>
  <si>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</si>
  <si>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</si>
  <si>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</si>
  <si>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</si>
  <si>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</si>
  <si>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</si>
  <si>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</si>
  <si>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</si>
  <si>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</si>
  <si>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</si>
  <si>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</si>
  <si>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</si>
  <si>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</si>
  <si>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</si>
  <si>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</si>
  <si>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</si>
  <si>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</si>
  <si>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</si>
  <si>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</si>
  <si>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</si>
  <si>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</si>
  <si>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</si>
  <si>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</si>
  <si>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</si>
  <si>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</si>
  <si>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</si>
  <si>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</si>
  <si>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</si>
  <si>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</si>
  <si>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</si>
  <si>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</si>
  <si>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</si>
  <si>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</si>
  <si>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</si>
  <si>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</si>
  <si>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</si>
  <si>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</si>
  <si>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</si>
  <si>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</si>
  <si>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</si>
  <si>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</si>
  <si>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</si>
  <si>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</si>
  <si>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</si>
  <si>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</si>
  <si>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</si>
  <si>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</si>
  <si>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</si>
  <si>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</si>
  <si>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</si>
  <si>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</si>
  <si>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</si>
  <si>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</si>
  <si>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</si>
  <si>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</si>
  <si>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</si>
  <si>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</si>
  <si>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</si>
  <si>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</si>
  <si>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</si>
  <si>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</si>
  <si>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</si>
  <si>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</si>
  <si>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</si>
  <si>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</si>
  <si>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</si>
  <si>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</si>
  <si>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</si>
  <si>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</si>
  <si>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</si>
  <si>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</si>
  <si>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</si>
  <si>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</si>
  <si>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</si>
  <si>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</si>
  <si>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</si>
  <si>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</si>
  <si>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</si>
  <si>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</si>
  <si>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</si>
  <si>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</si>
  <si>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</si>
  <si>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</si>
  <si>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</si>
  <si>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</si>
  <si>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</si>
  <si>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</si>
  <si>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</si>
  <si>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</si>
  <si>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</si>
  <si>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</si>
  <si>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</si>
  <si>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</si>
  <si>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</si>
  <si>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</si>
  <si>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</si>
  <si>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</si>
  <si>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</si>
  <si>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</si>
  <si>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</si>
  <si>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</si>
  <si>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</si>
  <si>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</si>
  <si>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</si>
  <si>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</si>
  <si>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</si>
  <si>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</si>
  <si>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</si>
  <si>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</si>
  <si>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</si>
  <si>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</si>
  <si>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</si>
  <si>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</si>
  <si>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</si>
  <si>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</si>
  <si>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</si>
  <si>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</si>
  <si>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</si>
  <si>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</si>
  <si>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</si>
  <si>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</si>
  <si>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</si>
  <si>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</si>
  <si>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</si>
  <si>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</si>
  <si>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</si>
  <si>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</si>
  <si>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</si>
  <si>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</si>
  <si>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</si>
  <si>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</si>
  <si>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</si>
  <si>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</si>
  <si>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</si>
  <si>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</si>
  <si>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</si>
  <si>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</si>
  <si>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</si>
  <si>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</si>
  <si>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</si>
  <si>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</si>
  <si>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</si>
  <si>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</si>
  <si>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</si>
  <si>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</si>
  <si>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</si>
  <si>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</si>
  <si>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</si>
  <si>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</si>
  <si>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</si>
  <si>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</si>
  <si>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</si>
  <si>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</si>
  <si>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</si>
  <si>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</si>
  <si>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</si>
  <si>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</si>
  <si>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</si>
  <si>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</si>
  <si>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</si>
  <si>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</si>
  <si>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</si>
  <si>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</si>
  <si>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</si>
  <si>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</si>
  <si>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</si>
  <si>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</si>
  <si>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</si>
  <si>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</si>
  <si>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</si>
  <si>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</si>
  <si>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</si>
  <si>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</si>
  <si>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</si>
  <si>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</si>
  <si>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</si>
  <si>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</si>
  <si>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</si>
  <si>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</si>
  <si>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</si>
  <si>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</si>
  <si>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</si>
  <si>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</si>
  <si>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</si>
  <si>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</si>
  <si>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</si>
  <si>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</si>
  <si>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</si>
  <si>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</si>
  <si>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</si>
  <si>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</si>
  <si>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</si>
  <si>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</si>
  <si>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</si>
  <si>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</si>
  <si>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</si>
  <si>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</si>
  <si>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</si>
  <si>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</si>
  <si>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</si>
  <si>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</si>
  <si>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</si>
  <si>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</si>
  <si>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</si>
  <si>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</si>
  <si>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</si>
  <si>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</si>
  <si>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</si>
  <si>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</si>
  <si>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</si>
  <si>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</si>
  <si>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</si>
  <si>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</si>
  <si>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</si>
  <si>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</si>
  <si>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</si>
  <si>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</si>
  <si>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</si>
  <si>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</si>
  <si>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</si>
  <si>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</si>
  <si>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</si>
  <si>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</si>
  <si>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</si>
  <si>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</si>
  <si>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</si>
  <si>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</si>
  <si>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</si>
  <si>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</si>
  <si>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</si>
  <si>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</si>
  <si>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</si>
  <si>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</si>
  <si>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</si>
  <si>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</si>
  <si>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</si>
  <si>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</si>
  <si>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</si>
  <si>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</si>
  <si>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</si>
  <si>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</si>
  <si>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</si>
  <si>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</si>
  <si>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</si>
  <si>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</si>
  <si>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</si>
  <si>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</si>
  <si>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</si>
  <si>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</si>
  <si>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</si>
  <si>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</si>
  <si>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</si>
  <si>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</si>
  <si>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</si>
  <si>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</si>
  <si>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</si>
  <si>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</si>
  <si>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</si>
  <si>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</si>
  <si>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</si>
  <si>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</si>
  <si>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</si>
  <si>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</si>
  <si>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</si>
  <si>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</si>
  <si>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</si>
  <si>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</si>
  <si>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</si>
  <si>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</si>
  <si>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</si>
  <si>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</si>
  <si>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</si>
  <si>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</si>
  <si>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</si>
  <si>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</si>
  <si>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</si>
  <si>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</si>
  <si>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</si>
  <si>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</si>
  <si>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</si>
  <si>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</si>
  <si>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</si>
  <si>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</si>
  <si>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</si>
  <si>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</si>
  <si>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</si>
  <si>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</si>
  <si>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</si>
  <si>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</si>
  <si>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</si>
  <si>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</si>
  <si>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</si>
  <si>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</si>
  <si>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</si>
  <si>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</si>
  <si>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</si>
  <si>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</si>
  <si>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</si>
  <si>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</si>
  <si>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</si>
  <si>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</si>
  <si>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</si>
  <si>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</si>
  <si>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</si>
  <si>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</si>
  <si>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</si>
  <si>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</si>
  <si>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</si>
  <si>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</si>
  <si>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</si>
  <si>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</si>
  <si>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</si>
  <si>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</si>
  <si>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</si>
  <si>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</si>
  <si>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</si>
  <si>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</si>
  <si>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</si>
  <si>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</si>
  <si>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</si>
  <si>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</si>
  <si>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</si>
  <si>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</si>
  <si>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</si>
  <si>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</si>
  <si>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</si>
  <si>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</si>
  <si>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</si>
  <si>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</si>
  <si>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</si>
  <si>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</si>
  <si>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</si>
  <si>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</si>
  <si>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</si>
  <si>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</si>
  <si>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</si>
  <si>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</si>
  <si>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</si>
  <si>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</si>
  <si>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</si>
  <si>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</si>
  <si>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</si>
  <si>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</si>
  <si>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</si>
  <si>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</si>
  <si>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</si>
  <si>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</si>
  <si>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</si>
  <si>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</si>
  <si>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</si>
  <si>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</si>
  <si>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</si>
  <si>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</si>
  <si>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</si>
  <si>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</si>
  <si>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</si>
  <si>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</si>
  <si>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</si>
  <si>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</si>
  <si>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</si>
  <si>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</si>
  <si>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</si>
  <si>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</si>
  <si>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</si>
  <si>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</si>
  <si>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</si>
  <si>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</si>
  <si>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</si>
  <si>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</si>
  <si>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</si>
  <si>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</si>
  <si>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</si>
  <si>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</si>
  <si>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</si>
  <si>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</si>
  <si>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</si>
  <si>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</si>
  <si>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</si>
  <si>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</si>
  <si>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</si>
  <si>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</si>
  <si>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</si>
  <si>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</si>
  <si>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</si>
  <si>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</si>
  <si>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</si>
  <si>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</si>
  <si>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</si>
  <si>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</si>
  <si>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</si>
  <si>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</si>
  <si>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</si>
  <si>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</si>
  <si>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</si>
  <si>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</si>
  <si>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</si>
  <si>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</si>
  <si>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</si>
  <si>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</si>
  <si>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</si>
  <si>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</si>
  <si>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</si>
  <si>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</si>
  <si>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</si>
  <si>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</si>
  <si>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</si>
  <si>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</si>
  <si>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</si>
  <si>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</si>
  <si>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</si>
  <si>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</si>
  <si>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</si>
  <si>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</si>
  <si>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</si>
  <si>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</si>
  <si>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</si>
  <si>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</si>
  <si>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</si>
  <si>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</si>
  <si>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</si>
  <si>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</si>
  <si>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</si>
  <si>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</si>
  <si>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</si>
  <si>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</si>
  <si>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</si>
  <si>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</si>
  <si>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</si>
  <si>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</si>
  <si>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</si>
  <si>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</si>
  <si>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</si>
  <si>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</si>
  <si>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</si>
  <si>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</si>
  <si>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</si>
  <si>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</si>
  <si>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</si>
  <si>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</si>
  <si>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</si>
  <si>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</si>
  <si>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</si>
  <si>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</si>
  <si>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</si>
  <si>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</si>
  <si>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</si>
  <si>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</si>
  <si>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</si>
  <si>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</si>
  <si>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</si>
  <si>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</si>
  <si>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</si>
  <si>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</si>
  <si>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</si>
  <si>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</si>
  <si>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</si>
  <si>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</si>
  <si>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</si>
  <si>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</si>
  <si>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</si>
  <si>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</si>
  <si>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</si>
  <si>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</si>
  <si>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</si>
  <si>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</si>
  <si>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</si>
  <si>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</si>
  <si>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</si>
  <si>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</si>
  <si>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</si>
  <si>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</si>
  <si>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</si>
  <si>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</si>
  <si>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</si>
  <si>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</si>
  <si>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</si>
  <si>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</si>
  <si>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</si>
  <si>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</si>
  <si>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</si>
  <si>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</si>
  <si>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</si>
  <si>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</si>
  <si>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</si>
  <si>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</si>
  <si>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</si>
  <si>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</si>
  <si>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</si>
  <si>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</si>
  <si>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</si>
  <si>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</si>
  <si>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</si>
  <si>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</si>
  <si>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</si>
  <si>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</si>
  <si>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</si>
  <si>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</si>
  <si>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</si>
  <si>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</si>
  <si>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</si>
  <si>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</si>
  <si>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</si>
  <si>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</si>
  <si>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</si>
  <si>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</si>
  <si>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</si>
  <si>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</si>
  <si>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</si>
  <si>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</si>
  <si>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</si>
  <si>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</si>
  <si>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</si>
  <si>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</si>
  <si>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</si>
  <si>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</si>
  <si>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</si>
  <si>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</si>
  <si>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</si>
  <si>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</si>
  <si>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</si>
  <si>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</si>
  <si>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</si>
  <si>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</si>
  <si>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</si>
  <si>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</si>
  <si>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</si>
  <si>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</si>
  <si>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</si>
  <si>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</si>
  <si>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</si>
  <si>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</si>
  <si>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</si>
  <si>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</si>
  <si>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</si>
  <si>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</si>
  <si>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</si>
  <si>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</si>
  <si>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</si>
  <si>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</si>
  <si>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</si>
  <si>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</si>
  <si>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</si>
  <si>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</si>
  <si>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</si>
  <si>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</si>
  <si>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</si>
  <si>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</si>
  <si>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</si>
  <si>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</si>
  <si>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</si>
  <si>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</si>
  <si>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</si>
  <si>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</si>
  <si>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</si>
  <si>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</si>
  <si>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</si>
  <si>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</si>
  <si>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</si>
  <si>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</si>
  <si>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</si>
  <si>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</si>
  <si>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</si>
  <si>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</si>
  <si>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</si>
  <si>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</si>
  <si>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</si>
  <si>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</si>
  <si>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</si>
  <si>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</si>
  <si>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</si>
  <si>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</si>
  <si>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</si>
  <si>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</si>
  <si>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</si>
  <si>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</si>
  <si>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</si>
  <si>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</si>
  <si>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</si>
  <si>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</si>
  <si>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</si>
  <si>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</si>
  <si>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</si>
  <si>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</si>
  <si>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</si>
  <si>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</si>
  <si>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</si>
  <si>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</si>
  <si>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</si>
  <si>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</si>
  <si>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</si>
  <si>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</si>
  <si>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</si>
  <si>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</si>
  <si>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</si>
  <si>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</si>
  <si>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</si>
  <si>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</si>
  <si>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</si>
  <si>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</si>
  <si>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</si>
  <si>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</si>
  <si>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</si>
  <si>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</si>
  <si>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</si>
  <si>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</si>
  <si>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</si>
  <si>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</si>
  <si>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</si>
  <si>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</si>
  <si>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</si>
  <si>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</si>
  <si>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</si>
  <si>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</si>
  <si>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</si>
  <si>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</si>
  <si>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</si>
  <si>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</si>
  <si>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</si>
  <si>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</si>
  <si>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</si>
  <si>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</si>
  <si>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</si>
  <si>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</si>
  <si>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</si>
  <si>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</si>
  <si>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</si>
  <si>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</si>
  <si>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</si>
  <si>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</si>
  <si>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</si>
  <si>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</si>
  <si>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</si>
  <si>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</si>
  <si>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</si>
  <si>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</si>
  <si>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</si>
  <si>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</si>
  <si>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</si>
  <si>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</si>
  <si>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</si>
  <si>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</si>
  <si>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</si>
  <si>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</si>
  <si>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</si>
  <si>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</si>
  <si>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</si>
  <si>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</si>
  <si>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</si>
  <si>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</si>
  <si>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</si>
  <si>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</si>
  <si>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</si>
  <si>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</si>
  <si>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</si>
  <si>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</si>
  <si>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</si>
  <si>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</si>
  <si>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</si>
  <si>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</si>
  <si>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</si>
  <si>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</si>
  <si>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</si>
  <si>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</si>
  <si>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</si>
  <si>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</si>
  <si>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</si>
  <si>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</si>
  <si>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</si>
  <si>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</si>
  <si>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</si>
  <si>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</si>
  <si>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</si>
  <si>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</si>
  <si>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</si>
  <si>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</si>
  <si>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</si>
  <si>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</si>
  <si>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</si>
  <si>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</si>
  <si>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</si>
  <si>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</si>
  <si>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</si>
  <si>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</si>
  <si>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</si>
  <si>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</si>
  <si>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</si>
  <si>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</si>
  <si>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</si>
  <si>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</si>
  <si>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</si>
  <si>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</si>
  <si>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</si>
  <si>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</si>
  <si>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</si>
  <si>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</si>
  <si>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</si>
  <si>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</si>
  <si>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</si>
  <si>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</si>
  <si>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</si>
  <si>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</si>
  <si>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</si>
  <si>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</si>
  <si>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</si>
  <si>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</si>
  <si>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</si>
  <si>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</si>
  <si>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</si>
  <si>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</si>
  <si>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</si>
  <si>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</si>
  <si>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</si>
  <si>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</si>
  <si>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</si>
  <si>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</si>
  <si>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</si>
  <si>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</si>
  <si>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</si>
  <si>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</si>
  <si>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</si>
  <si>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</si>
  <si>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</si>
  <si>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</si>
  <si>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</si>
  <si>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</si>
  <si>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</si>
  <si>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</si>
  <si>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</si>
  <si>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</si>
  <si>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</si>
  <si>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</si>
  <si>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</si>
  <si>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</si>
  <si>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</si>
  <si>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</si>
  <si>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</si>
  <si>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</si>
  <si>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</si>
  <si>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</si>
  <si>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</si>
  <si>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</si>
  <si>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</si>
  <si>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</si>
  <si>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</si>
  <si>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</si>
  <si>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</si>
  <si>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</si>
  <si>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</si>
  <si>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</si>
  <si>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</si>
  <si>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</si>
  <si>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</si>
  <si>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</si>
  <si>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</si>
  <si>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</si>
  <si>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</si>
  <si>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</si>
  <si>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</si>
  <si>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</si>
  <si>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</si>
  <si>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</si>
  <si>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</si>
  <si>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</si>
  <si>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</si>
  <si>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</si>
  <si>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</si>
  <si>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</si>
  <si>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</si>
  <si>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</si>
  <si>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</si>
  <si>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</si>
  <si>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</si>
  <si>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</si>
  <si>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</si>
  <si>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</si>
  <si>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</si>
  <si>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</si>
  <si>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</si>
  <si>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</si>
  <si>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</si>
  <si>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</si>
  <si>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</si>
  <si>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</si>
  <si>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</si>
  <si>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</si>
  <si>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</si>
  <si>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</si>
  <si>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</si>
  <si>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</si>
  <si>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</si>
  <si>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</si>
  <si>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</si>
  <si>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</si>
  <si>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</si>
  <si>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</si>
  <si>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</si>
  <si>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</si>
  <si>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</si>
  <si>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</si>
  <si>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</si>
  <si>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</si>
  <si>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</si>
  <si>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</si>
  <si>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</si>
  <si>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</si>
  <si>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</si>
  <si>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</si>
  <si>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</si>
  <si>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</si>
  <si>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</si>
  <si>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</si>
  <si>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</si>
  <si>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</si>
  <si>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</si>
  <si>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</si>
  <si>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</si>
  <si>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</si>
  <si>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</si>
  <si>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</si>
  <si>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</si>
  <si>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</si>
  <si>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</si>
  <si>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</si>
  <si>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</si>
  <si>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</si>
  <si>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</si>
  <si>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</si>
  <si>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</si>
  <si>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</si>
  <si>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</si>
  <si>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</si>
  <si>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</si>
  <si>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</si>
  <si>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</si>
  <si>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</si>
  <si>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</si>
  <si>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</si>
  <si>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</si>
  <si>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</si>
  <si>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</si>
  <si>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</si>
  <si>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</si>
  <si>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</si>
  <si>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</si>
  <si>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</si>
  <si>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</si>
  <si>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</si>
  <si>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</si>
  <si>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</si>
  <si>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</si>
  <si>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</si>
  <si>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</si>
  <si>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</si>
  <si>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</si>
  <si>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</si>
  <si>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</si>
  <si>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</si>
  <si>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</si>
  <si>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</si>
  <si>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</si>
  <si>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</si>
  <si>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</si>
  <si>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</si>
  <si>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</si>
  <si>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</si>
  <si>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</si>
  <si>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</si>
  <si>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</si>
  <si>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</si>
  <si>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</si>
  <si>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</si>
  <si>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</si>
  <si>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</si>
  <si>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</si>
  <si>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</si>
  <si>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</si>
  <si>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</si>
  <si>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</si>
  <si>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</si>
  <si>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</si>
  <si>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</si>
  <si>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</si>
  <si>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</si>
  <si>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</si>
  <si>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</si>
  <si>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</si>
  <si>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</si>
  <si>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</si>
  <si>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</si>
  <si>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</si>
  <si>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</si>
  <si>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</si>
  <si>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</si>
  <si>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</si>
  <si>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</si>
  <si>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</si>
  <si>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</si>
  <si>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</si>
  <si>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</si>
  <si>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</si>
  <si>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</si>
  <si>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</si>
  <si>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</si>
  <si>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</si>
  <si>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</si>
  <si>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</si>
  <si>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</si>
  <si>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</si>
  <si>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</si>
  <si>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</si>
  <si>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</si>
  <si>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</si>
  <si>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</si>
  <si>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</si>
  <si>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</si>
  <si>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</si>
  <si>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</si>
  <si>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</si>
  <si>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</si>
  <si>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</si>
  <si>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</si>
  <si>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</si>
  <si>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</si>
  <si>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</si>
  <si>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</si>
  <si>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</si>
  <si>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</si>
  <si>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</si>
  <si>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</si>
  <si>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</si>
  <si>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</si>
  <si>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</si>
  <si>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</si>
  <si>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</si>
  <si>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</si>
  <si>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</si>
  <si>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</si>
  <si>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</si>
  <si>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</si>
  <si>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</si>
  <si>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</si>
  <si>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</si>
  <si>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</si>
  <si>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</si>
  <si>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</si>
  <si>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</si>
  <si>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</si>
  <si>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</si>
  <si>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</si>
  <si>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</si>
  <si>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</si>
  <si>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</si>
  <si>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</si>
  <si>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</si>
  <si>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</si>
  <si>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</si>
  <si>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</si>
  <si>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</si>
  <si>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</si>
  <si>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</si>
  <si>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</si>
  <si>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</si>
  <si>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</si>
  <si>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</si>
  <si>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</si>
  <si>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</si>
  <si>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</si>
  <si>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</si>
  <si>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</si>
  <si>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</si>
  <si>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</si>
  <si>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</si>
  <si>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</si>
  <si>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</si>
  <si>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</si>
  <si>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</si>
  <si>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</si>
  <si>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</si>
  <si>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</si>
  <si>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</si>
  <si>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</si>
  <si>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</si>
  <si>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</si>
  <si>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</si>
  <si>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</si>
  <si>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</si>
  <si>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</si>
  <si>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</si>
  <si>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</si>
  <si>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</si>
  <si>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</si>
  <si>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</si>
  <si>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</si>
  <si>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</si>
  <si>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</si>
  <si>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</si>
  <si>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</si>
  <si>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</si>
  <si>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</si>
  <si>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</si>
  <si>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</si>
  <si>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</si>
  <si>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</si>
  <si>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</si>
  <si>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</si>
  <si>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</si>
  <si>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</si>
  <si>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</si>
  <si>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</si>
  <si>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</si>
  <si>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</si>
  <si>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</si>
  <si>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</si>
  <si>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</si>
  <si>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</si>
  <si>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</si>
  <si>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</si>
  <si>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</si>
  <si>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</si>
  <si>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</si>
  <si>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</si>
  <si>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</si>
  <si>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</si>
  <si>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</si>
  <si>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</si>
  <si>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</si>
  <si>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</si>
  <si>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</si>
  <si>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</si>
  <si>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</si>
  <si>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</si>
  <si>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</si>
  <si>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</si>
  <si>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</si>
  <si>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</si>
  <si>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</si>
  <si>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</si>
  <si>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</si>
  <si>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</si>
  <si>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</si>
  <si>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</si>
  <si>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</si>
  <si>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</si>
  <si>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</si>
  <si>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</si>
  <si>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</si>
  <si>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</si>
  <si>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</si>
  <si>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</si>
  <si>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</si>
  <si>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</si>
  <si>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</si>
  <si>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</si>
  <si>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</si>
  <si>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</si>
  <si>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</si>
  <si>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</si>
  <si>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</si>
  <si>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</si>
  <si>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</si>
  <si>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</si>
  <si>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</si>
  <si>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</si>
  <si>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</si>
  <si>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</si>
  <si>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</si>
  <si>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</si>
  <si>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</si>
  <si>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</si>
  <si>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</si>
  <si>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</si>
  <si>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</si>
  <si>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</si>
  <si>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</si>
  <si>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</si>
  <si>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</si>
  <si>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</si>
  <si>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</si>
  <si>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</si>
  <si>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</si>
  <si>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</si>
  <si>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</si>
  <si>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</si>
  <si>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</si>
  <si>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</si>
  <si>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</si>
  <si>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</si>
  <si>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</si>
  <si>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</si>
  <si>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</si>
  <si>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</si>
  <si>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</si>
  <si>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</si>
  <si>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</si>
  <si>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</si>
  <si>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</si>
  <si>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</si>
  <si>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</si>
  <si>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</si>
  <si>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</si>
  <si>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</si>
  <si>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</si>
  <si>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</si>
  <si>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</si>
  <si>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</si>
  <si>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</si>
  <si>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</si>
  <si>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</si>
  <si>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</si>
  <si>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</si>
  <si>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</si>
  <si>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</si>
  <si>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</si>
  <si>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</si>
  <si>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</si>
  <si>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</si>
  <si>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</si>
  <si>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</si>
  <si>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</si>
  <si>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</si>
  <si>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</si>
  <si>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</si>
  <si>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</si>
  <si>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</si>
  <si>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</si>
  <si>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</si>
  <si>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</si>
  <si>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</si>
  <si>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</si>
  <si>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</si>
  <si>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</si>
  <si>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</si>
  <si>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</si>
  <si>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</si>
  <si>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</si>
  <si>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</si>
  <si>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</si>
  <si>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</si>
  <si>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</si>
  <si>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</si>
  <si>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</si>
  <si>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</si>
  <si>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</si>
  <si>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</si>
  <si>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</si>
  <si>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</si>
  <si>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</si>
  <si>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</si>
  <si>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</si>
  <si>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</si>
  <si>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</si>
  <si>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</si>
  <si>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</si>
  <si>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</si>
  <si>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</si>
  <si>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</si>
  <si>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</si>
  <si>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</si>
  <si>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</si>
  <si>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</si>
  <si>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</si>
  <si>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</si>
  <si>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</si>
  <si>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</si>
  <si>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</si>
  <si>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</si>
  <si>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</si>
  <si>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</si>
  <si>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</si>
  <si>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</si>
  <si>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</si>
  <si>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</si>
  <si>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</si>
  <si>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</si>
  <si>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</si>
  <si>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</si>
  <si>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</si>
  <si>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</si>
  <si>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</si>
  <si>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</si>
  <si>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</si>
  <si>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</si>
  <si>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</si>
  <si>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</si>
  <si>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</si>
  <si>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</si>
  <si>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</si>
  <si>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</si>
  <si>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</si>
  <si>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</si>
  <si>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</si>
  <si>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</si>
  <si>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</si>
  <si>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</si>
  <si>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</si>
  <si>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</si>
  <si>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</si>
  <si>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</si>
  <si>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</si>
  <si>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</si>
  <si>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</si>
  <si>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</si>
  <si>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</si>
  <si>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</si>
  <si>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</si>
  <si>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</si>
  <si>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</si>
  <si>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</si>
  <si>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</si>
  <si>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</si>
  <si>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</si>
  <si>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</si>
  <si>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</si>
  <si>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</si>
  <si>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</si>
  <si>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</si>
  <si>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</si>
  <si>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</si>
  <si>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</si>
  <si>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</si>
  <si>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</si>
  <si>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</si>
  <si>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</si>
  <si>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</si>
  <si>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</si>
  <si>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</si>
  <si>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</si>
  <si>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</si>
  <si>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</si>
  <si>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</si>
  <si>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</si>
  <si>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</si>
  <si>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</si>
  <si>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</si>
  <si>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</si>
  <si>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</si>
  <si>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</si>
  <si>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</si>
  <si>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</si>
  <si>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</si>
  <si>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</si>
  <si>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</si>
  <si>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</si>
  <si>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</si>
  <si>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</si>
  <si>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</si>
  <si>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</si>
  <si>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</si>
  <si>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</si>
  <si>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</si>
  <si>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</si>
  <si>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</si>
  <si>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</si>
  <si>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</si>
  <si>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</si>
  <si>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</si>
  <si>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</si>
  <si>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</si>
  <si>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</si>
  <si>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</si>
  <si>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</si>
  <si>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</si>
  <si>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</si>
  <si>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</si>
  <si>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</si>
  <si>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</si>
  <si>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</si>
  <si>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</si>
  <si>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</si>
  <si>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</si>
  <si>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</si>
  <si>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</si>
  <si>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</si>
  <si>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</si>
  <si>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</si>
  <si>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</si>
  <si>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</si>
  <si>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</si>
  <si>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</si>
  <si>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</si>
  <si>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</si>
  <si>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</si>
  <si>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</si>
  <si>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</si>
  <si>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</si>
  <si>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</si>
  <si>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</si>
  <si>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</si>
  <si>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</si>
  <si>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</si>
  <si>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</si>
  <si>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</si>
  <si>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</si>
  <si>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</si>
  <si>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</si>
  <si>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</si>
  <si>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</si>
  <si>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</si>
  <si>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</si>
  <si>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</si>
  <si>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</si>
  <si>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</si>
  <si>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</si>
  <si>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</si>
  <si>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</si>
  <si>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</si>
  <si>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</si>
  <si>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</si>
  <si>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</si>
  <si>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</si>
  <si>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</si>
  <si>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</si>
  <si>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</si>
  <si>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</si>
  <si>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</si>
  <si>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</si>
  <si>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</si>
  <si>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</si>
  <si>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</si>
  <si>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</si>
  <si>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</si>
  <si>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</si>
  <si>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</si>
  <si>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</si>
  <si>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</si>
  <si>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</si>
  <si>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</si>
  <si>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</si>
  <si>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</si>
  <si>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</si>
  <si>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</si>
  <si>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</si>
  <si>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</si>
  <si>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</si>
  <si>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</si>
  <si>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</si>
  <si>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</si>
  <si>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</si>
  <si>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</si>
  <si>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</si>
  <si>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</si>
  <si>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</si>
  <si>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</si>
  <si>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</si>
  <si>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</si>
  <si>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</si>
  <si>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</si>
  <si>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</si>
  <si>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</si>
  <si>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</si>
  <si>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</si>
  <si>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</si>
  <si>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</si>
  <si>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</si>
  <si>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</si>
  <si>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</si>
  <si>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</si>
  <si>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</si>
  <si>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</si>
  <si>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</si>
  <si>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</si>
  <si>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</si>
  <si>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</si>
  <si>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</si>
  <si>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</si>
  <si>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</si>
  <si>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</si>
  <si>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</si>
  <si>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</si>
  <si>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</si>
  <si>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</si>
  <si>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</si>
  <si>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</si>
  <si>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</si>
  <si>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</si>
  <si>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</si>
  <si>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</si>
  <si>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</si>
  <si>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</si>
  <si>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</si>
  <si>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</si>
  <si>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</si>
  <si>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</si>
  <si>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</si>
  <si>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</si>
  <si>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</si>
  <si>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</si>
  <si>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</si>
  <si>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</si>
  <si>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</si>
  <si>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</si>
  <si>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</si>
  <si>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</si>
  <si>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</si>
  <si>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</si>
  <si>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</si>
  <si>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</si>
  <si>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</si>
  <si>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</si>
  <si>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</si>
  <si>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</si>
  <si>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</si>
  <si>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</si>
  <si>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</si>
  <si>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</si>
  <si>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</si>
  <si>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</si>
  <si>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</si>
  <si>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</si>
  <si>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</si>
  <si>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</si>
  <si>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</si>
  <si>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</si>
  <si>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</si>
  <si>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</si>
  <si>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</si>
  <si>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</si>
  <si>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</si>
  <si>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</si>
  <si>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</si>
  <si>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</si>
  <si>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</si>
  <si>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</si>
  <si>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</si>
  <si>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</si>
  <si>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</si>
  <si>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</si>
  <si>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</si>
  <si>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</si>
  <si>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</si>
  <si>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</si>
  <si>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</si>
  <si>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</si>
  <si>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</si>
  <si>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</si>
  <si>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</si>
  <si>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</si>
  <si>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</si>
  <si>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</si>
  <si>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</si>
  <si>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</si>
  <si>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</si>
  <si>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</si>
  <si>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</si>
  <si>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</si>
  <si>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</si>
  <si>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</si>
  <si>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</si>
  <si>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</si>
  <si>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</si>
  <si>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</si>
  <si>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</si>
  <si>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</si>
  <si>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</si>
  <si>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</si>
  <si>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</si>
  <si>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</si>
  <si>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</si>
  <si>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</si>
  <si>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</si>
  <si>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</si>
  <si>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</si>
  <si>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</si>
  <si>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</si>
  <si>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</si>
  <si>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</si>
  <si>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</si>
  <si>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</si>
  <si>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</si>
  <si>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</si>
  <si>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</si>
  <si>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</si>
  <si>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</si>
  <si>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</si>
  <si>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</si>
  <si>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</si>
  <si>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</si>
  <si>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</si>
  <si>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</si>
  <si>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</si>
  <si>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</si>
  <si>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</si>
  <si>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</si>
  <si>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</si>
  <si>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</si>
  <si>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</si>
  <si>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</si>
  <si>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</si>
  <si>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</si>
  <si>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</si>
  <si>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</si>
  <si>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</si>
  <si>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</si>
  <si>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</si>
  <si>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</si>
  <si>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</si>
  <si>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</si>
  <si>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</si>
  <si>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</si>
  <si>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</si>
  <si>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</si>
  <si>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</si>
  <si>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</si>
  <si>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</si>
  <si>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</si>
  <si>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</si>
  <si>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</si>
  <si>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</si>
  <si>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</si>
  <si>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</si>
  <si>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</si>
  <si>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</si>
  <si>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</si>
  <si>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</si>
  <si>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</si>
  <si>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</si>
  <si>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</si>
  <si>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</si>
  <si>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</si>
  <si>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</si>
  <si>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</si>
  <si>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</si>
  <si>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</si>
  <si>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</si>
  <si>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</si>
  <si>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</si>
  <si>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</si>
  <si>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</si>
  <si>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</si>
  <si>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</si>
  <si>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</si>
  <si>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</si>
  <si>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</si>
  <si>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</si>
  <si>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</si>
  <si>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</si>
  <si>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</si>
  <si>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</si>
  <si>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</si>
  <si>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</si>
  <si>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</si>
  <si>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</si>
  <si>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</si>
  <si>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</si>
  <si>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</si>
  <si>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</si>
  <si>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</si>
  <si>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</si>
  <si>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</si>
  <si>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</si>
  <si>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</si>
  <si>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</si>
  <si>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</si>
  <si>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</si>
  <si>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</si>
  <si>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</si>
  <si>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</si>
  <si>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</si>
  <si>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</si>
  <si>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</si>
  <si>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</si>
  <si>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</si>
  <si>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</si>
  <si>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</si>
  <si>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</si>
  <si>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</si>
  <si>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</si>
  <si>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</si>
  <si>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</si>
  <si>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</si>
  <si>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</si>
  <si>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</si>
  <si>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</si>
  <si>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</si>
  <si>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</si>
  <si>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</si>
  <si>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</si>
  <si>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</si>
  <si>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</si>
  <si>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</si>
  <si>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</si>
  <si>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</si>
  <si>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</si>
  <si>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</si>
  <si>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</si>
  <si>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</si>
  <si>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</si>
  <si>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</si>
  <si>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</si>
  <si>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</si>
  <si>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</si>
  <si>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</si>
  <si>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</si>
  <si>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</si>
  <si>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</si>
  <si>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</si>
  <si>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</si>
  <si>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</si>
  <si>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</si>
  <si>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</si>
  <si>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</si>
  <si>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</si>
  <si>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</si>
  <si>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</si>
  <si>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</si>
  <si>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</si>
  <si>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</si>
  <si>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</si>
  <si>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</si>
  <si>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</si>
  <si>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</si>
  <si>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</si>
  <si>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</si>
  <si>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</si>
  <si>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</si>
  <si>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</si>
  <si>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</si>
  <si>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</si>
  <si>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</si>
  <si>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</si>
  <si>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</si>
  <si>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</si>
  <si>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</si>
  <si>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</si>
  <si>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</si>
  <si>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</si>
  <si>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</si>
  <si>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</si>
  <si>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</si>
  <si>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</si>
  <si>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</si>
  <si>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</si>
  <si>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</si>
  <si>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</si>
  <si>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</si>
  <si>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</si>
  <si>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</si>
  <si>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</si>
  <si>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</si>
  <si>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</si>
  <si>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</si>
  <si>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</si>
  <si>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</si>
  <si>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</si>
  <si>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</si>
  <si>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</si>
  <si>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</si>
  <si>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</si>
  <si>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</si>
  <si>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</si>
  <si>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</si>
  <si>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</si>
  <si>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</si>
  <si>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</si>
  <si>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</si>
  <si>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</si>
  <si>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</si>
  <si>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</si>
  <si>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</si>
  <si>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</si>
  <si>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</si>
  <si>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</si>
  <si>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</si>
  <si>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</si>
  <si>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</si>
  <si>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</si>
  <si>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</si>
  <si>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</si>
  <si>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</si>
  <si>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</si>
  <si>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</si>
  <si>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</si>
  <si>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</si>
  <si>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</si>
  <si>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</si>
  <si>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</si>
  <si>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</si>
  <si>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</si>
  <si>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</si>
  <si>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</si>
  <si>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</si>
  <si>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</si>
  <si>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</si>
  <si>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</si>
  <si>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</si>
  <si>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</si>
  <si>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</si>
  <si>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</si>
  <si>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</si>
  <si>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</si>
  <si>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</si>
  <si>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</si>
  <si>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</si>
  <si>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</si>
  <si>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</si>
  <si>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</si>
  <si>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</si>
  <si>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</si>
  <si>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</si>
  <si>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</si>
  <si>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</si>
  <si>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</si>
  <si>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</si>
  <si>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</si>
  <si>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</si>
  <si>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</si>
  <si>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</si>
  <si>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</si>
  <si>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</si>
  <si>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</si>
  <si>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</si>
  <si>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</si>
  <si>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</si>
  <si>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</si>
  <si>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</si>
  <si>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</si>
  <si>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</si>
  <si>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</si>
  <si>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</si>
  <si>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</si>
  <si>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</si>
  <si>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</si>
  <si>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</si>
  <si>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</si>
  <si>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</si>
  <si>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</si>
  <si>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</si>
  <si>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</si>
  <si>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</si>
  <si>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</si>
  <si>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</si>
  <si>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</si>
  <si>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</si>
  <si>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</si>
  <si>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</si>
  <si>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</si>
  <si>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</si>
  <si>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</si>
  <si>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</si>
  <si>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</si>
  <si>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</si>
  <si>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</si>
  <si>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</si>
  <si>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</si>
  <si>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</si>
  <si>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</si>
  <si>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</si>
  <si>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</si>
  <si>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</si>
  <si>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</si>
  <si>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</si>
  <si>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</si>
  <si>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</si>
  <si>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</si>
  <si>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</si>
  <si>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</si>
  <si>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</si>
  <si>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</si>
  <si>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</si>
  <si>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</si>
  <si>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</si>
  <si>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</si>
  <si>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</si>
  <si>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</si>
  <si>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</si>
  <si>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</si>
  <si>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</si>
  <si>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</si>
  <si>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</si>
  <si>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</si>
  <si>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</si>
  <si>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</si>
  <si>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</si>
  <si>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</si>
  <si>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</si>
  <si>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</si>
  <si>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</si>
  <si>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</si>
  <si>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</si>
  <si>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</si>
  <si>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</si>
  <si>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</si>
  <si>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</si>
  <si>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</si>
  <si>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</si>
  <si>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</si>
  <si>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</si>
  <si>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</si>
  <si>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</si>
  <si>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</si>
  <si>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</si>
  <si>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</si>
  <si>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</si>
  <si>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</si>
  <si>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</si>
  <si>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</si>
  <si>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</si>
  <si>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</si>
  <si>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</si>
  <si>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</si>
  <si>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</si>
  <si>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</si>
  <si>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</si>
  <si>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</si>
  <si>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</si>
  <si>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</si>
  <si>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</si>
  <si>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</si>
  <si>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</si>
  <si>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</si>
  <si>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</si>
  <si>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</si>
  <si>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</si>
  <si>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</si>
  <si>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</si>
  <si>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</si>
  <si>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</si>
  <si>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</si>
  <si>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</si>
  <si>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</si>
  <si>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</si>
  <si>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</si>
  <si>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</si>
  <si>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</si>
  <si>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</si>
  <si>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</si>
  <si>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</si>
  <si>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</si>
  <si>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</si>
  <si>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</si>
  <si>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</si>
  <si>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</si>
  <si>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</si>
  <si>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</si>
  <si>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</si>
  <si>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</si>
  <si>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</si>
  <si>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</si>
  <si>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</si>
  <si>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</si>
  <si>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</si>
  <si>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</si>
  <si>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</si>
  <si>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</si>
  <si>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</si>
  <si>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</si>
  <si>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</si>
  <si>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</si>
  <si>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</si>
  <si>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</si>
  <si>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</si>
  <si>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</si>
  <si>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</si>
  <si>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</si>
  <si>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</si>
  <si>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</si>
  <si>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</si>
  <si>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</si>
  <si>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</si>
  <si>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</si>
  <si>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</si>
  <si>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</si>
  <si>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</si>
  <si>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</si>
  <si>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</si>
  <si>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</si>
  <si>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</si>
  <si>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</si>
  <si>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</si>
  <si>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</si>
  <si>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</si>
  <si>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</si>
  <si>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</si>
  <si>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</si>
  <si>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</si>
  <si>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</si>
  <si>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</si>
  <si>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</si>
  <si>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</si>
  <si>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</si>
  <si>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</si>
  <si>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</si>
  <si>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</si>
  <si>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</si>
  <si>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</si>
  <si>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</si>
  <si>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</si>
  <si>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</si>
  <si>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</si>
  <si>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</si>
  <si>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</si>
  <si>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</si>
  <si>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</si>
  <si>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</si>
  <si>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</si>
  <si>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</si>
  <si>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</si>
  <si>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</si>
  <si>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</si>
  <si>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</si>
  <si>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</si>
  <si>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</si>
  <si>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</si>
  <si>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</si>
  <si>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</si>
  <si>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</si>
  <si>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</si>
  <si>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</si>
  <si>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</si>
  <si>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</si>
  <si>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</si>
  <si>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</si>
  <si>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</si>
  <si>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</si>
  <si>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</si>
  <si>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</si>
  <si>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</si>
  <si>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</si>
  <si>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</si>
  <si>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</si>
  <si>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</si>
  <si>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</si>
  <si>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</si>
  <si>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</si>
  <si>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</si>
  <si>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</si>
  <si>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</si>
  <si>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</si>
  <si>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</si>
  <si>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</si>
  <si>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</si>
  <si>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</si>
  <si>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</si>
  <si>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</si>
  <si>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</si>
  <si>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</si>
  <si>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</si>
  <si>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</si>
  <si>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</si>
  <si>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</si>
  <si>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</si>
  <si>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</si>
  <si>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</si>
  <si>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</si>
  <si>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</si>
  <si>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</si>
  <si>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</si>
  <si>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</si>
  <si>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</si>
  <si>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</si>
  <si>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</si>
  <si>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</si>
  <si>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</si>
  <si>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</si>
  <si>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</si>
  <si>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</si>
  <si>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</si>
  <si>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</si>
  <si>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</si>
  <si>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</si>
  <si>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</si>
  <si>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</si>
  <si>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</si>
  <si>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</si>
  <si>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</si>
  <si>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</si>
  <si>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</si>
  <si>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</si>
  <si>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</si>
  <si>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</si>
  <si>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</si>
  <si>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</si>
  <si>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</si>
  <si>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</si>
  <si>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</si>
  <si>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</si>
  <si>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</si>
  <si>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</si>
  <si>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</si>
  <si>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</si>
  <si>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</si>
  <si>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</si>
  <si>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</si>
  <si>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</si>
  <si>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</si>
  <si>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</si>
  <si>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</si>
  <si>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</si>
  <si>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</si>
  <si>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</si>
  <si>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</si>
  <si>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</si>
  <si>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</si>
  <si>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</si>
  <si>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</si>
  <si>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</si>
  <si>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</si>
  <si>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</si>
  <si>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</si>
  <si>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</si>
  <si>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</si>
  <si>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</si>
  <si>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</si>
  <si>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</si>
  <si>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</si>
  <si>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</si>
  <si>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</si>
  <si>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</si>
  <si>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</si>
  <si>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</si>
  <si>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</si>
  <si>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</si>
  <si>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</si>
  <si>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</si>
  <si>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</si>
  <si>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</si>
  <si>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</si>
  <si>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</si>
  <si>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</si>
  <si>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</si>
  <si>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</si>
  <si>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</si>
  <si>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</si>
  <si>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</si>
  <si>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</si>
  <si>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</si>
  <si>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</si>
  <si>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</si>
  <si>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</si>
  <si>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</si>
  <si>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</si>
  <si>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</si>
  <si>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</si>
  <si>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</si>
  <si>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</si>
  <si>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</si>
  <si>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</si>
  <si>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</si>
  <si>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</si>
  <si>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</si>
  <si>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</si>
  <si>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</si>
  <si>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</si>
  <si>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</si>
  <si>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</si>
  <si>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</si>
  <si>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</si>
  <si>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</si>
  <si>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</si>
  <si>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</si>
  <si>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</si>
  <si>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</si>
  <si>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</si>
  <si>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</si>
  <si>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</si>
  <si>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</si>
  <si>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</si>
  <si>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</si>
  <si>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</si>
  <si>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</si>
  <si>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</si>
  <si>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</si>
  <si>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</si>
  <si>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</si>
  <si>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</si>
  <si>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</si>
  <si>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</si>
  <si>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</si>
  <si>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</si>
  <si>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</si>
  <si>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</si>
  <si>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</si>
  <si>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</si>
  <si>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</si>
  <si>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</si>
  <si>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</si>
  <si>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</si>
  <si>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</si>
  <si>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</si>
  <si>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</si>
  <si>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</si>
  <si>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</si>
  <si>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</si>
  <si>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</si>
  <si>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</si>
  <si>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</si>
  <si>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</si>
  <si>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</si>
  <si>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</si>
  <si>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</si>
  <si>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</si>
  <si>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</si>
  <si>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</si>
  <si>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</si>
  <si>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</si>
  <si>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</si>
  <si>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</si>
  <si>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</si>
  <si>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</si>
  <si>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</si>
  <si>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</si>
  <si>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</si>
  <si>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</si>
  <si>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</si>
  <si>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</si>
  <si>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</si>
  <si>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</si>
  <si>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</si>
  <si>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</si>
  <si>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</si>
  <si>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</si>
  <si>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</si>
  <si>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</si>
  <si>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</si>
  <si>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</si>
  <si>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</si>
  <si>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</si>
  <si>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</si>
  <si>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</si>
  <si>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</si>
  <si>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</si>
  <si>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</si>
  <si>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</si>
  <si>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</si>
  <si>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</si>
  <si>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</si>
  <si>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</si>
  <si>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</si>
  <si>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</si>
  <si>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</si>
  <si>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</si>
  <si>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</si>
  <si>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</si>
  <si>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</si>
  <si>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</si>
  <si>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</si>
  <si>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</si>
  <si>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</si>
  <si>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</si>
  <si>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</si>
  <si>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</si>
  <si>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</si>
  <si>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</si>
  <si>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</si>
  <si>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</si>
  <si>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</si>
  <si>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</si>
  <si>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</si>
  <si>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</si>
  <si>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</si>
  <si>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</si>
  <si>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</si>
  <si>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</si>
  <si>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</si>
  <si>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</si>
  <si>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</si>
  <si>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</si>
  <si>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</si>
  <si>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</si>
  <si>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</si>
  <si>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</si>
  <si>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</si>
  <si>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</si>
  <si>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</si>
  <si>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</si>
  <si>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</si>
  <si>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</si>
  <si>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</si>
  <si>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</si>
  <si>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</si>
  <si>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</si>
  <si>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</si>
  <si>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</si>
  <si>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</si>
  <si>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</si>
  <si>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</si>
  <si>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</si>
  <si>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</si>
  <si>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</si>
  <si>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</si>
  <si>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</si>
  <si>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</si>
  <si>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</si>
  <si>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</si>
  <si>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</si>
  <si>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</si>
  <si>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</si>
  <si>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</si>
  <si>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</si>
  <si>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</si>
  <si>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</si>
  <si>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</si>
  <si>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</si>
  <si>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</si>
  <si>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</si>
  <si>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</si>
  <si>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</si>
  <si>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</si>
  <si>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</si>
  <si>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</si>
  <si>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</si>
  <si>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</si>
  <si>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</si>
  <si>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</si>
  <si>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</si>
  <si>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</si>
  <si>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</si>
  <si>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</si>
  <si>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</si>
  <si>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</si>
  <si>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</si>
  <si>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</si>
  <si>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</si>
  <si>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</si>
  <si>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</si>
  <si>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</si>
  <si>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</si>
  <si>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</si>
  <si>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</si>
  <si>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</si>
  <si>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</si>
  <si>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</si>
  <si>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</si>
  <si>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</si>
  <si>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</si>
  <si>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</si>
  <si>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</si>
  <si>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</si>
  <si>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</si>
  <si>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</si>
  <si>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</si>
  <si>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</si>
  <si>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</si>
  <si>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</si>
  <si>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</si>
  <si>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</si>
  <si>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</si>
  <si>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</si>
  <si>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</si>
  <si>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</si>
  <si>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</si>
  <si>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</si>
  <si>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</si>
  <si>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</si>
  <si>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</si>
  <si>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</si>
  <si>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</si>
  <si>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</si>
  <si>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</si>
  <si>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</si>
  <si>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</si>
  <si>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</si>
  <si>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</si>
  <si>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</si>
  <si>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</si>
  <si>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</si>
  <si>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</si>
  <si>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</si>
  <si>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</si>
  <si>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</si>
  <si>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</si>
  <si>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</si>
  <si>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</si>
  <si>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</si>
  <si>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</si>
  <si>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</si>
  <si>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</si>
  <si>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</si>
  <si>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</si>
  <si>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</si>
  <si>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</si>
  <si>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</si>
  <si>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</si>
  <si>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</si>
  <si>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</si>
  <si>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</si>
  <si>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</si>
  <si>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</si>
  <si>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</si>
  <si>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</si>
  <si>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</si>
  <si>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</si>
  <si>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</si>
  <si>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</si>
  <si>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</si>
  <si>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</si>
  <si>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</si>
  <si>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</si>
  <si>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</si>
  <si>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</si>
  <si>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</si>
  <si>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</si>
  <si>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</si>
  <si>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</si>
  <si>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</si>
  <si>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</si>
  <si>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</si>
  <si>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</si>
  <si>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</si>
  <si>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</si>
  <si>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</si>
  <si>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</si>
  <si>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</si>
  <si>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</si>
  <si>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</si>
  <si>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</si>
  <si>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</si>
  <si>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</si>
  <si>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</si>
  <si>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</si>
  <si>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</si>
  <si>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</si>
  <si>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</si>
  <si>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</si>
  <si>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</si>
  <si>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</si>
  <si>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</si>
  <si>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</si>
  <si>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</si>
  <si>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</si>
  <si>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</si>
  <si>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</si>
  <si>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</si>
  <si>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</si>
  <si>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</si>
  <si>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</si>
  <si>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</si>
  <si>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</si>
  <si>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</si>
  <si>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</si>
  <si>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</si>
  <si>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</si>
  <si>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</si>
  <si>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</si>
  <si>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</si>
  <si>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</si>
  <si>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</si>
  <si>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</si>
  <si>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</si>
  <si>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</si>
  <si>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</si>
  <si>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</si>
  <si>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</si>
  <si>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</si>
  <si>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</si>
  <si>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</si>
  <si>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</si>
  <si>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</si>
  <si>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</si>
  <si>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</si>
  <si>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</si>
  <si>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</si>
  <si>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</si>
  <si>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</si>
  <si>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</si>
  <si>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</si>
  <si>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</si>
  <si>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</si>
  <si>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</si>
  <si>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</si>
  <si>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</si>
  <si>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</si>
  <si>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</si>
  <si>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</si>
  <si>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</si>
  <si>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</si>
  <si>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</si>
  <si>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</si>
  <si>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</si>
  <si>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</si>
  <si>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</si>
  <si>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</si>
  <si>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</si>
  <si>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</si>
  <si>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</si>
  <si>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</si>
  <si>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</si>
  <si>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</si>
  <si>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</si>
  <si>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</si>
  <si>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</si>
  <si>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</si>
  <si>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</si>
  <si>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</si>
  <si>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</si>
  <si>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</si>
  <si>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</si>
  <si>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</si>
  <si>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</si>
  <si>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</si>
  <si>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</si>
  <si>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</si>
  <si>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</si>
  <si>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</si>
  <si>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</si>
  <si>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</si>
  <si>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</si>
  <si>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</si>
  <si>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</si>
  <si>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</si>
  <si>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</si>
  <si>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</si>
  <si>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</si>
  <si>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</si>
  <si>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</si>
  <si>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</si>
  <si>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</si>
  <si>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</si>
  <si>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</si>
  <si>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</si>
  <si>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</si>
  <si>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</si>
  <si>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</si>
  <si>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</si>
  <si>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</si>
  <si>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</si>
  <si>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</si>
  <si>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</si>
  <si>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</si>
  <si>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</si>
  <si>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</si>
  <si>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</si>
  <si>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</si>
  <si>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</si>
  <si>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</si>
  <si>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</si>
  <si>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</si>
  <si>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</si>
  <si>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</si>
  <si>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</si>
  <si>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</si>
  <si>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</si>
  <si>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</si>
  <si>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</si>
  <si>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</si>
  <si>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</si>
  <si>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</si>
  <si>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</si>
  <si>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</si>
  <si>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</si>
  <si>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</si>
  <si>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</si>
  <si>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</si>
  <si>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</si>
  <si>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</si>
  <si>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</si>
  <si>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</si>
  <si>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</si>
  <si>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</si>
  <si>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</si>
  <si>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</si>
  <si>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</si>
  <si>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</si>
  <si>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</si>
  <si>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</si>
  <si>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</si>
  <si>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</si>
  <si>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</si>
  <si>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</si>
  <si>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</si>
  <si>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</si>
  <si>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</si>
  <si>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</si>
  <si>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</si>
  <si>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</si>
  <si>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</si>
  <si>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</si>
  <si>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</si>
  <si>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</si>
  <si>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</si>
  <si>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</si>
  <si>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</si>
  <si>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</si>
  <si>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</si>
  <si>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</si>
  <si>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</si>
  <si>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</si>
  <si>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</si>
  <si>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</si>
  <si>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</si>
  <si>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</si>
  <si>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</si>
  <si>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</si>
  <si>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</si>
  <si>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</si>
  <si>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</si>
  <si>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</si>
  <si>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</si>
  <si>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</si>
  <si>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</si>
  <si>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</si>
  <si>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</si>
  <si>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</si>
  <si>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</si>
  <si>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</si>
  <si>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</si>
  <si>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</si>
  <si>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</si>
  <si>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</si>
  <si>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</si>
  <si>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</si>
  <si>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</si>
  <si>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</si>
  <si>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</si>
  <si>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</si>
  <si>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</si>
  <si>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</si>
  <si>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</si>
  <si>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</si>
  <si>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</si>
  <si>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</si>
  <si>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</si>
  <si>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</si>
  <si>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</si>
  <si>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</si>
  <si>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</si>
  <si>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</si>
  <si>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</si>
  <si>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</si>
  <si>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</si>
  <si>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</si>
  <si>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</si>
  <si>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</si>
  <si>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</si>
  <si>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</si>
  <si>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</si>
  <si>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</si>
  <si>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</si>
  <si>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</si>
  <si>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</si>
  <si>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</si>
  <si>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</si>
  <si>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</si>
  <si>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</si>
  <si>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</si>
  <si>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</si>
  <si>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</si>
  <si>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</si>
  <si>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</si>
  <si>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</si>
  <si>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</si>
  <si>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</si>
  <si>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</si>
  <si>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</si>
  <si>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</si>
  <si>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</si>
  <si>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</si>
  <si>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</si>
  <si>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</si>
  <si>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</si>
  <si>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</si>
  <si>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</si>
  <si>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</si>
  <si>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</si>
  <si>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</si>
  <si>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</si>
  <si>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</si>
  <si>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</si>
  <si>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</si>
  <si>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</si>
  <si>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</si>
  <si>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</si>
  <si>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</si>
  <si>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</si>
  <si>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</si>
  <si>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</si>
  <si>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</si>
  <si>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</si>
  <si>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</si>
  <si>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</si>
  <si>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</si>
  <si>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</si>
  <si>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</si>
  <si>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</si>
  <si>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</si>
  <si>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</si>
  <si>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</si>
  <si>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</si>
  <si>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</si>
  <si>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</si>
  <si>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</si>
  <si>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</si>
  <si>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</si>
  <si>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</si>
  <si>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</si>
  <si>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</si>
  <si>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</si>
  <si>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</si>
  <si>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</si>
  <si>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</si>
  <si>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</si>
  <si>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</si>
  <si>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</si>
  <si>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</si>
  <si>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</si>
  <si>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</si>
  <si>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</si>
  <si>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</si>
  <si>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</si>
  <si>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</si>
  <si>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</si>
  <si>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</si>
  <si>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</si>
  <si>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</si>
  <si>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</si>
  <si>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</si>
  <si>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</si>
  <si>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</si>
  <si>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</si>
  <si>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</si>
  <si>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</si>
  <si>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</si>
  <si>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</si>
  <si>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</si>
  <si>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</si>
  <si>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</si>
  <si>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</si>
  <si>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</si>
  <si>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</si>
  <si>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</si>
  <si>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</si>
  <si>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</si>
  <si>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</si>
  <si>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</si>
  <si>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</si>
  <si>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</si>
  <si>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</si>
  <si>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</si>
  <si>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</si>
  <si>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</si>
  <si>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</si>
  <si>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</si>
  <si>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</si>
  <si>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</si>
  <si>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</si>
  <si>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</si>
  <si>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</si>
  <si>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</si>
  <si>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</si>
  <si>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</si>
  <si>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</si>
  <si>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</si>
  <si>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</si>
  <si>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</si>
  <si>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</si>
  <si>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</si>
  <si>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</si>
  <si>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</si>
  <si>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</si>
  <si>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</si>
  <si>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</si>
  <si>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</si>
  <si>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</si>
  <si>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</si>
  <si>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</si>
  <si>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</si>
  <si>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</si>
  <si>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</si>
  <si>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</si>
  <si>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</si>
  <si>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</si>
  <si>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</si>
  <si>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</si>
  <si>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</si>
  <si>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</si>
  <si>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</si>
  <si>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</si>
  <si>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</si>
  <si>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</si>
  <si>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</si>
  <si>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</si>
  <si>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</si>
  <si>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</si>
  <si>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</si>
  <si>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</si>
  <si>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</si>
  <si>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</si>
  <si>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</si>
  <si>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</si>
  <si>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</si>
  <si>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</si>
  <si>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</si>
  <si>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</si>
  <si>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</si>
  <si>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</si>
  <si>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</si>
  <si>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</si>
  <si>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</si>
  <si>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</si>
  <si>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</si>
  <si>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</si>
  <si>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</si>
  <si>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</si>
  <si>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</si>
  <si>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</si>
  <si>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</si>
  <si>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</si>
  <si>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</si>
  <si>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</si>
  <si>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</si>
  <si>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</si>
  <si>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</si>
  <si>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</si>
  <si>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</si>
  <si>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</si>
  <si>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</si>
  <si>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</si>
  <si>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</si>
  <si>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</si>
  <si>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</si>
  <si>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</si>
  <si>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</si>
  <si>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</si>
  <si>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</si>
  <si>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</si>
  <si>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</si>
  <si>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</si>
  <si>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</si>
  <si>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</si>
  <si>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</si>
  <si>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</si>
  <si>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</si>
  <si>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</si>
  <si>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</si>
  <si>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</si>
  <si>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</si>
  <si>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</si>
  <si>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</si>
  <si>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</si>
  <si>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</si>
  <si>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</si>
  <si>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</si>
  <si>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</si>
  <si>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</si>
  <si>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</si>
  <si>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</si>
  <si>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</si>
  <si>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</si>
  <si>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</si>
  <si>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</si>
  <si>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</si>
  <si>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</si>
  <si>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</si>
  <si>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</si>
  <si>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</si>
  <si>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</si>
  <si>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</si>
  <si>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</si>
  <si>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</si>
  <si>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</si>
  <si>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</si>
  <si>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</si>
  <si>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</si>
  <si>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</si>
  <si>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</si>
  <si>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</si>
  <si>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</si>
  <si>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</si>
  <si>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</si>
  <si>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</si>
  <si>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</si>
  <si>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</si>
  <si>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</si>
  <si>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</si>
  <si>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</si>
  <si>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</si>
  <si>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</si>
  <si>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</si>
  <si>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</si>
  <si>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</si>
  <si>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</si>
  <si>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</si>
  <si>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</si>
  <si>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</si>
  <si>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</si>
  <si>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</si>
  <si>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</si>
  <si>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</si>
  <si>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</si>
  <si>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</si>
  <si>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</si>
  <si>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</si>
  <si>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</si>
  <si>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</si>
  <si>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</si>
  <si>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</si>
  <si>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</si>
  <si>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</si>
  <si>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</si>
  <si>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</si>
  <si>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</si>
  <si>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</si>
  <si>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</si>
  <si>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</si>
  <si>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</si>
  <si>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</si>
  <si>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</si>
  <si>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</si>
  <si>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</si>
  <si>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</si>
  <si>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</si>
  <si>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</si>
  <si>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</si>
  <si>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</si>
  <si>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</si>
  <si>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</si>
  <si>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</si>
  <si>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</si>
  <si>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</si>
  <si>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</si>
  <si>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</si>
  <si>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</si>
  <si>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</si>
  <si>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</si>
  <si>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</si>
  <si>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</si>
  <si>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</si>
  <si>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</si>
  <si>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</si>
  <si>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</si>
  <si>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</si>
  <si>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</si>
  <si>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</si>
  <si>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</si>
  <si>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</si>
  <si>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</si>
  <si>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</si>
  <si>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</si>
  <si>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</si>
  <si>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</si>
  <si>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</si>
  <si>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</si>
  <si>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</si>
  <si>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</si>
  <si>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</si>
  <si>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</si>
  <si>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</si>
  <si>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</si>
  <si>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</si>
  <si>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</si>
  <si>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</si>
  <si>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</si>
  <si>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</si>
  <si>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</si>
  <si>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</si>
  <si>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</si>
  <si>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</si>
  <si>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</si>
  <si>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</si>
  <si>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</si>
  <si>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</si>
  <si>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</si>
  <si>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</si>
  <si>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</si>
  <si>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</si>
  <si>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</si>
  <si>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</si>
  <si>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</si>
  <si>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</si>
  <si>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</si>
  <si>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</si>
  <si>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</si>
  <si>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</si>
  <si>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</si>
  <si>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</si>
  <si>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</si>
  <si>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</si>
  <si>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</si>
  <si>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</si>
  <si>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</si>
  <si>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</si>
  <si>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</si>
  <si>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</si>
  <si>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</si>
  <si>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</si>
  <si>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</si>
  <si>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</si>
  <si>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</si>
  <si>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</si>
  <si>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</si>
  <si>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</si>
  <si>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</si>
  <si>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</si>
  <si>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</si>
  <si>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</si>
  <si>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</si>
  <si>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</si>
  <si>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</si>
  <si>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</si>
  <si>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</si>
  <si>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</si>
  <si>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</si>
  <si>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</si>
  <si>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</si>
  <si>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</si>
  <si>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</si>
  <si>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</si>
  <si>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</si>
  <si>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</si>
  <si>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</si>
  <si>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</si>
  <si>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</si>
  <si>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</si>
  <si>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</si>
  <si>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</si>
  <si>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</si>
  <si>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</si>
  <si>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</si>
  <si>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</si>
  <si>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</si>
  <si>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</si>
  <si>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</si>
  <si>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</si>
  <si>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</si>
  <si>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</si>
  <si>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</si>
  <si>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</si>
  <si>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</si>
  <si>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</si>
  <si>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</si>
  <si>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</si>
  <si>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</si>
  <si>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</si>
  <si>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</si>
  <si>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</si>
  <si>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</si>
  <si>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</si>
  <si>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</si>
  <si>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</si>
  <si>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</si>
  <si>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</si>
  <si>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</si>
  <si>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</si>
  <si>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</si>
  <si>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</si>
  <si>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</si>
  <si>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</si>
  <si>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</si>
  <si>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</si>
  <si>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</si>
  <si>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</si>
  <si>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</si>
  <si>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</si>
  <si>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</si>
  <si>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</si>
  <si>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</si>
  <si>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</si>
  <si>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</si>
  <si>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</si>
  <si>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</si>
  <si>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</si>
  <si>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</si>
  <si>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</si>
  <si>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</si>
  <si>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</si>
  <si>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</si>
  <si>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</si>
  <si>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</si>
  <si>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</si>
  <si>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</si>
  <si>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</si>
  <si>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</si>
  <si>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</si>
  <si>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</si>
  <si>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</si>
  <si>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</si>
  <si>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</si>
  <si>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</si>
  <si>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</si>
  <si>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</si>
  <si>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</si>
  <si>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</si>
  <si>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</si>
  <si>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</si>
  <si>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</si>
  <si>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</si>
  <si>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</si>
  <si>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</si>
  <si>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</si>
  <si>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</si>
  <si>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</si>
  <si>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</si>
  <si>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</si>
  <si>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</si>
  <si>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</si>
  <si>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</si>
  <si>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</si>
  <si>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</si>
  <si>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</si>
  <si>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</si>
  <si>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</si>
  <si>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</si>
  <si>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</si>
  <si>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</si>
  <si>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</si>
  <si>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</si>
  <si>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</si>
  <si>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</si>
  <si>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</si>
  <si>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</si>
  <si>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</si>
  <si>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</si>
  <si>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</si>
  <si>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</si>
  <si>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</si>
  <si>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</si>
  <si>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</si>
  <si>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</si>
  <si>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</si>
  <si>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</si>
  <si>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</si>
  <si>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</si>
  <si>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</si>
  <si>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</si>
  <si>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</si>
  <si>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</si>
  <si>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</si>
  <si>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</si>
  <si>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</si>
  <si>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</si>
  <si>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</si>
  <si>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</si>
  <si>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</si>
  <si>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</si>
  <si>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</si>
  <si>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</si>
  <si>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</si>
  <si>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</si>
  <si>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</si>
  <si>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</si>
  <si>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</si>
  <si>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</si>
  <si>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</si>
  <si>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</si>
  <si>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</si>
  <si>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</si>
  <si>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</si>
  <si>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</si>
  <si>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</si>
  <si>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</si>
  <si>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</si>
  <si>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</si>
  <si>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</si>
  <si>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</si>
  <si>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</si>
  <si>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</si>
  <si>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</si>
  <si>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</si>
  <si>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</si>
  <si>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</si>
  <si>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</si>
  <si>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</si>
  <si>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</si>
  <si>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</si>
  <si>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</si>
  <si>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</si>
  <si>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</si>
  <si>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</si>
  <si>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</si>
  <si>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</si>
  <si>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</si>
  <si>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</si>
  <si>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</si>
  <si>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</si>
  <si>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</si>
  <si>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</si>
  <si>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</si>
  <si>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</si>
  <si>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</si>
  <si>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</si>
  <si>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</si>
  <si>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</si>
  <si>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</si>
  <si>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</si>
  <si>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</si>
  <si>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</si>
  <si>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</si>
  <si>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</si>
  <si>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</si>
  <si>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</si>
  <si>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</si>
  <si>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</si>
  <si>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</si>
  <si>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</si>
  <si>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</si>
  <si>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</si>
  <si>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</si>
  <si>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</si>
  <si>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</si>
  <si>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</si>
  <si>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</si>
  <si>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</si>
  <si>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</si>
  <si>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</si>
  <si>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</si>
  <si>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</si>
  <si>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</si>
  <si>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</si>
  <si>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</si>
  <si>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</si>
  <si>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</si>
  <si>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</si>
  <si>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</si>
  <si>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</si>
  <si>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</si>
  <si>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</si>
  <si>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</si>
  <si>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</si>
  <si>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</si>
  <si>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</si>
  <si>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</si>
  <si>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</si>
  <si>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</si>
  <si>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</si>
  <si>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</si>
  <si>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</si>
  <si>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</si>
  <si>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</si>
  <si>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</si>
  <si>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</si>
  <si>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</si>
  <si>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</si>
  <si>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</si>
  <si>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</si>
  <si>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</si>
  <si>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</si>
  <si>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</si>
  <si>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</si>
  <si>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</si>
  <si>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</si>
  <si>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</si>
  <si>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</si>
  <si>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</si>
  <si>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</si>
  <si>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</si>
  <si>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</si>
  <si>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</si>
  <si>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</si>
  <si>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</si>
  <si>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</si>
  <si>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</si>
  <si>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</si>
  <si>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</si>
  <si>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</si>
  <si>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</si>
  <si>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</si>
  <si>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</si>
  <si>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</si>
  <si>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</si>
  <si>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</si>
  <si>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</si>
  <si>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</si>
  <si>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</si>
  <si>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</si>
  <si>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</si>
  <si>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</si>
  <si>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</si>
  <si>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</si>
  <si>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</si>
  <si>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</si>
  <si>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</si>
  <si>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</si>
  <si>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</si>
  <si>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</si>
  <si>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</si>
  <si>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</si>
  <si>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</si>
  <si>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</si>
  <si>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</si>
  <si>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</si>
  <si>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</si>
  <si>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</si>
  <si>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</si>
  <si>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</si>
  <si>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</si>
  <si>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</si>
  <si>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</si>
  <si>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</si>
  <si>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</si>
  <si>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</si>
  <si>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</si>
  <si>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</si>
  <si>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</si>
  <si>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</si>
  <si>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</si>
  <si>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</si>
  <si>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</si>
  <si>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</si>
  <si>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</si>
  <si>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</si>
  <si>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</si>
  <si>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</si>
  <si>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</si>
  <si>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</si>
  <si>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</si>
  <si>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</si>
  <si>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</si>
  <si>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</si>
  <si>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</si>
  <si>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</si>
  <si>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</si>
  <si>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</si>
  <si>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</si>
  <si>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</si>
  <si>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</si>
  <si>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</si>
  <si>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</si>
  <si>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</si>
  <si>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</si>
  <si>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</si>
  <si>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</si>
  <si>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</si>
  <si>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</si>
  <si>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</si>
  <si>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</si>
  <si>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</si>
  <si>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</si>
  <si>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</si>
  <si>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</si>
  <si>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</si>
  <si>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</si>
  <si>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</si>
  <si>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</si>
  <si>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</si>
  <si>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</si>
  <si>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</si>
  <si>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</si>
  <si>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</si>
  <si>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</si>
  <si>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</si>
  <si>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</si>
  <si>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</si>
  <si>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</si>
  <si>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</si>
  <si>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</si>
  <si>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</si>
  <si>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</si>
  <si>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</si>
  <si>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</si>
  <si>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</si>
  <si>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</si>
  <si>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</si>
  <si>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</si>
  <si>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</si>
  <si>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</si>
  <si>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</si>
  <si>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</si>
  <si>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</si>
  <si>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</si>
  <si>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</si>
  <si>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</si>
  <si>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</si>
  <si>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</si>
  <si>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</si>
  <si>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</si>
  <si>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</si>
  <si>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</si>
  <si>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</si>
  <si>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</si>
  <si>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</si>
  <si>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</si>
  <si>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</si>
  <si>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</si>
  <si>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</si>
  <si>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</si>
  <si>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</si>
  <si>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</si>
  <si>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</si>
  <si>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</si>
  <si>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</si>
  <si>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</si>
  <si>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</si>
  <si>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</si>
  <si>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</si>
  <si>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</si>
  <si>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</si>
  <si>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</si>
  <si>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</si>
  <si>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</si>
  <si>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</si>
  <si>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</si>
  <si>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</si>
  <si>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</si>
  <si>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</si>
  <si>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</si>
  <si>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</si>
  <si>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</si>
  <si>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</si>
  <si>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</si>
  <si>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</si>
  <si>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</si>
  <si>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</si>
  <si>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</si>
  <si>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</si>
  <si>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</si>
  <si>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</si>
  <si>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</si>
  <si>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</si>
  <si>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</si>
  <si>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</si>
  <si>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</si>
  <si>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</si>
  <si>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</si>
  <si>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</si>
  <si>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</si>
  <si>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</si>
  <si>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</si>
  <si>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</si>
  <si>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</si>
  <si>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</si>
  <si>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</si>
  <si>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</si>
  <si>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</si>
  <si>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</si>
  <si>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</si>
  <si>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</si>
  <si>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</si>
  <si>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</si>
  <si>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</si>
  <si>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</si>
  <si>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</si>
  <si>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</si>
  <si>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</si>
  <si>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</si>
  <si>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</si>
  <si>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</si>
  <si>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</si>
  <si>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</si>
  <si>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</si>
  <si>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</si>
  <si>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</si>
  <si>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</si>
  <si>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</si>
  <si>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</si>
  <si>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</si>
  <si>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</si>
  <si>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</si>
  <si>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</si>
  <si>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</si>
  <si>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</si>
  <si>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</si>
  <si>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</si>
  <si>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</si>
  <si>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</si>
  <si>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</si>
  <si>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</si>
  <si>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</si>
  <si>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</si>
  <si>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</si>
  <si>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</si>
  <si>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</si>
  <si>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</si>
  <si>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</si>
  <si>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</si>
  <si>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</si>
  <si>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</si>
  <si>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</si>
  <si>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</si>
  <si>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</si>
  <si>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</si>
  <si>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</si>
  <si>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</si>
  <si>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</si>
  <si>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</si>
  <si>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</si>
  <si>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</si>
  <si>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</si>
  <si>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</si>
  <si>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</si>
  <si>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</si>
  <si>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</si>
  <si>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</si>
  <si>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</si>
  <si>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</si>
  <si>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</si>
  <si>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</si>
  <si>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</si>
  <si>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</si>
  <si>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</si>
  <si>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</si>
  <si>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</si>
  <si>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</si>
  <si>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</si>
  <si>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</si>
  <si>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</si>
  <si>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</si>
  <si>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</si>
  <si>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</si>
  <si>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</si>
  <si>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</si>
  <si>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</si>
  <si>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</si>
  <si>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</si>
  <si>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</si>
  <si>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</si>
  <si>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</si>
  <si>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</si>
  <si>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</si>
  <si>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</si>
  <si>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</si>
  <si>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</si>
  <si>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</si>
  <si>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</si>
  <si>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</si>
  <si>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</si>
  <si>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</si>
  <si>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</si>
  <si>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</si>
  <si>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</si>
  <si>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</si>
  <si>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</si>
  <si>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</si>
  <si>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</si>
  <si>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</si>
  <si>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</si>
  <si>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</si>
  <si>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</si>
  <si>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</si>
  <si>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</si>
  <si>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</si>
  <si>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</si>
  <si>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</si>
  <si>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</si>
  <si>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</si>
  <si>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</si>
  <si>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</si>
  <si>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</si>
  <si>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</si>
  <si>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</si>
  <si>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</si>
  <si>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</si>
  <si>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</si>
  <si>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</si>
  <si>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</si>
  <si>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</si>
  <si>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</si>
  <si>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</si>
  <si>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</si>
  <si>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</si>
  <si>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</si>
  <si>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</si>
  <si>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</si>
  <si>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</si>
  <si>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</si>
  <si>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</si>
  <si>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</si>
  <si>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</si>
  <si>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</si>
  <si>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</si>
  <si>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</si>
  <si>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</si>
  <si>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</si>
  <si>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</si>
  <si>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</si>
  <si>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</si>
  <si>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</si>
  <si>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</si>
  <si>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</si>
  <si>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</si>
  <si>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</si>
  <si>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</si>
  <si>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</si>
  <si>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</si>
  <si>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</si>
  <si>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</si>
  <si>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</si>
  <si>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</si>
  <si>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</si>
  <si>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</si>
  <si>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</si>
  <si>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</si>
  <si>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</si>
  <si>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</si>
  <si>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</si>
  <si>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</si>
  <si>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</si>
  <si>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</si>
  <si>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</si>
  <si>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</si>
  <si>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</si>
  <si>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</si>
  <si>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</si>
  <si>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</si>
  <si>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</si>
  <si>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</si>
  <si>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</si>
  <si>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</si>
  <si>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</si>
  <si>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</si>
  <si>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</si>
  <si>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</si>
  <si>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</si>
  <si>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</si>
  <si>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</si>
  <si>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</si>
  <si>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</si>
  <si>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</si>
  <si>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</si>
  <si>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</si>
  <si>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</si>
  <si>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</si>
  <si>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</si>
  <si>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</si>
  <si>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</si>
  <si>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</si>
  <si>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</si>
  <si>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</si>
  <si>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</si>
  <si>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</si>
  <si>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</si>
  <si>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</si>
  <si>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</si>
  <si>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</si>
  <si>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</si>
  <si>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</si>
  <si>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</si>
  <si>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</si>
  <si>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</si>
  <si>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</si>
  <si>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</si>
  <si>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</si>
  <si>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</si>
  <si>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</si>
  <si>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</si>
  <si>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</si>
  <si>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</si>
  <si>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</si>
  <si>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</si>
  <si>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</si>
  <si>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</si>
  <si>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</si>
  <si>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</si>
  <si>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</si>
  <si>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</si>
  <si>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</si>
  <si>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</si>
  <si>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</si>
  <si>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</si>
  <si>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</si>
  <si>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</si>
  <si>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</si>
  <si>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</si>
  <si>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</si>
  <si>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</si>
  <si>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</si>
  <si>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</si>
  <si>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</si>
  <si>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</si>
  <si>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</si>
  <si>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</si>
  <si>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</si>
  <si>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</si>
  <si>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</si>
  <si>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</si>
  <si>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</si>
  <si>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</si>
  <si>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</si>
  <si>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</si>
  <si>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</si>
  <si>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</si>
  <si>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</si>
  <si>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</si>
  <si>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</si>
  <si>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</si>
  <si>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</si>
  <si>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</si>
  <si>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</si>
  <si>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</si>
  <si>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</si>
  <si>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</si>
  <si>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</si>
  <si>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</si>
  <si>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</si>
  <si>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</si>
  <si>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</si>
  <si>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</si>
  <si>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</si>
  <si>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</si>
  <si>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</si>
  <si>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</si>
  <si>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</si>
  <si>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</si>
  <si>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</si>
  <si>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</si>
  <si>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</si>
  <si>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</si>
  <si>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</si>
  <si>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</si>
  <si>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</si>
  <si>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</si>
  <si>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</si>
  <si>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</si>
  <si>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</si>
  <si>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</si>
  <si>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</si>
  <si>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</si>
  <si>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</si>
  <si>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</si>
  <si>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</si>
  <si>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</si>
  <si>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</si>
  <si>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</si>
  <si>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</si>
  <si>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</si>
  <si>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</si>
  <si>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</si>
  <si>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</si>
  <si>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</si>
  <si>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</si>
  <si>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</si>
  <si>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</si>
  <si>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</si>
  <si>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</si>
  <si>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</si>
  <si>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</si>
  <si>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</si>
  <si>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</si>
  <si>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</si>
  <si>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</si>
  <si>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</si>
  <si>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</si>
  <si>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</si>
  <si>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</si>
  <si>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</si>
  <si>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</si>
  <si>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</si>
  <si>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</si>
  <si>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</si>
  <si>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</si>
  <si>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</si>
  <si>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</si>
  <si>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</si>
  <si>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</si>
  <si>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</si>
  <si>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</si>
  <si>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</si>
  <si>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</si>
  <si>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</si>
  <si>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</si>
  <si>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</si>
  <si>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</si>
  <si>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</si>
  <si>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</si>
  <si>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</si>
  <si>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</si>
  <si>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</si>
  <si>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</si>
  <si>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</si>
  <si>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</si>
  <si>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</si>
  <si>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</si>
  <si>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</si>
  <si>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</si>
  <si>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</si>
  <si>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</si>
  <si>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</si>
  <si>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</si>
  <si>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</si>
  <si>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</si>
  <si>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</si>
  <si>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</si>
  <si>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</si>
  <si>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</si>
  <si>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</si>
  <si>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</si>
  <si>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</si>
  <si>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</si>
  <si>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</si>
  <si>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</si>
  <si>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</si>
  <si>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</si>
  <si>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</si>
  <si>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</si>
  <si>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</si>
  <si>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</si>
  <si>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</si>
  <si>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</si>
  <si>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</si>
  <si>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</si>
  <si>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</si>
  <si>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</si>
  <si>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</si>
  <si>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</si>
  <si>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</si>
  <si>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</si>
  <si>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</si>
  <si>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</si>
  <si>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</si>
  <si>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</si>
  <si>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</si>
  <si>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</si>
  <si>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</si>
  <si>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</si>
  <si>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</si>
  <si>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</si>
  <si>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</si>
  <si>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</si>
  <si>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</si>
  <si>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</si>
  <si>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</si>
  <si>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</si>
  <si>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</si>
  <si>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</si>
  <si>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</si>
  <si>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</si>
  <si>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</si>
  <si>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</si>
  <si>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</si>
  <si>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</si>
  <si>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</si>
  <si>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</si>
  <si>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</si>
  <si>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</si>
  <si>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</si>
  <si>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</si>
  <si>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</si>
  <si>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</si>
  <si>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</si>
  <si>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</si>
  <si>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</si>
  <si>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</si>
  <si>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</si>
  <si>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</si>
  <si>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</si>
  <si>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</si>
  <si>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</si>
  <si>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</si>
  <si>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</si>
  <si>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</si>
  <si>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</si>
  <si>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</si>
  <si>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</si>
  <si>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</si>
  <si>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</si>
  <si>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</si>
  <si>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</si>
  <si>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</si>
  <si>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</si>
  <si>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</si>
  <si>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</si>
  <si>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</si>
  <si>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</si>
  <si>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</si>
  <si>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</si>
  <si>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</si>
  <si>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</si>
  <si>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</si>
  <si>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</si>
  <si>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</si>
  <si>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</si>
  <si>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</si>
  <si>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</si>
  <si>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</si>
  <si>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</si>
  <si>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</si>
  <si>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</si>
  <si>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</si>
  <si>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</si>
  <si>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</si>
  <si>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</si>
  <si>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</si>
  <si>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</si>
  <si>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</si>
  <si>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</si>
  <si>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</si>
  <si>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</si>
  <si>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</si>
  <si>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</si>
  <si>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</si>
  <si>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</si>
  <si>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</si>
  <si>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</si>
  <si>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</si>
  <si>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</si>
  <si>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</si>
  <si>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</si>
  <si>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</si>
  <si>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</si>
  <si>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</si>
  <si>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</si>
  <si>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</si>
  <si>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</si>
  <si>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</si>
  <si>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</si>
  <si>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</si>
  <si>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</si>
  <si>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</si>
  <si>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</si>
  <si>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</si>
  <si>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</si>
  <si>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</si>
  <si>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</si>
  <si>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</si>
  <si>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</si>
  <si>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</si>
  <si>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</si>
  <si>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</si>
  <si>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</si>
  <si>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</si>
  <si>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</si>
  <si>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</si>
  <si>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</si>
  <si>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</si>
  <si>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</si>
  <si>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</si>
  <si>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</si>
  <si>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</si>
  <si>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</si>
  <si>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</si>
  <si>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</si>
  <si>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</si>
  <si>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</si>
  <si>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</si>
  <si>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</si>
  <si>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</si>
  <si>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</si>
  <si>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</si>
  <si>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</si>
  <si>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</si>
  <si>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</si>
  <si>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</si>
  <si>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</si>
  <si>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</si>
  <si>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</si>
  <si>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</si>
  <si>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</si>
  <si>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</si>
  <si>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</si>
  <si>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</si>
  <si>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</si>
  <si>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</si>
  <si>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</si>
  <si>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</si>
  <si>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</si>
  <si>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</si>
  <si>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</si>
  <si>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</si>
  <si>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</si>
  <si>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</si>
  <si>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</si>
  <si>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</si>
  <si>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</si>
  <si>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</si>
  <si>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</si>
  <si>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</si>
  <si>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</si>
  <si>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</si>
  <si>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</si>
  <si>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</si>
  <si>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</si>
  <si>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</si>
  <si>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</si>
  <si>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</si>
  <si>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</si>
  <si>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</si>
  <si>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</si>
  <si>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</si>
  <si>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</si>
  <si>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</si>
  <si>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</si>
  <si>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</si>
  <si>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</si>
  <si>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</si>
  <si>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</si>
  <si>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</si>
  <si>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</si>
  <si>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</si>
  <si>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</si>
  <si>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</si>
  <si>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</si>
  <si>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</si>
  <si>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</si>
  <si>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</si>
  <si>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</si>
  <si>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</si>
  <si>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</si>
  <si>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</si>
  <si>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</si>
  <si>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</si>
  <si>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</si>
  <si>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</si>
  <si>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</si>
  <si>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</si>
  <si>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</si>
  <si>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</si>
  <si>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</si>
  <si>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</si>
  <si>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</si>
  <si>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</si>
  <si>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</si>
  <si>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</si>
  <si>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</si>
  <si>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</si>
  <si>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</si>
  <si>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</si>
  <si>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</si>
  <si>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</si>
  <si>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</si>
  <si>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</si>
  <si>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</si>
  <si>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</si>
  <si>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</si>
  <si>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</si>
  <si>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</si>
  <si>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</si>
  <si>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</si>
  <si>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</si>
  <si>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</si>
  <si>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</si>
  <si>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</si>
  <si>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</si>
  <si>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</si>
  <si>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</si>
  <si>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</si>
  <si>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</si>
  <si>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</si>
  <si>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</si>
  <si>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</si>
  <si>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</si>
  <si>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</si>
  <si>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</si>
  <si>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</si>
  <si>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</si>
  <si>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</si>
  <si>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</si>
  <si>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</si>
  <si>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</si>
  <si>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</si>
  <si>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</si>
  <si>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</si>
  <si>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</si>
  <si>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</si>
  <si>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</si>
  <si>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</si>
  <si>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</si>
  <si>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</si>
  <si>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</si>
  <si>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</si>
  <si>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</si>
  <si>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</si>
  <si>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</si>
  <si>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</si>
  <si>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</si>
  <si>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</si>
  <si>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</si>
  <si>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</si>
  <si>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</si>
  <si>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</si>
  <si>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</si>
  <si>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</si>
  <si>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</si>
  <si>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</si>
  <si>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</si>
  <si>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</si>
  <si>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</si>
  <si>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</si>
  <si>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</si>
  <si>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</si>
  <si>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</si>
  <si>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</si>
  <si>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</si>
  <si>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</si>
  <si>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</si>
  <si>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</si>
  <si>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</si>
  <si>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</si>
  <si>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</si>
  <si>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</si>
  <si>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</si>
  <si>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</si>
  <si>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</si>
  <si>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</si>
  <si>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</si>
  <si>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</si>
  <si>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</si>
  <si>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</si>
  <si>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</si>
  <si>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</si>
  <si>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</si>
  <si>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</si>
  <si>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</si>
  <si>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</si>
  <si>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</si>
  <si>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</si>
  <si>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</si>
  <si>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</si>
  <si>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</si>
  <si>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</si>
  <si>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</si>
  <si>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</si>
  <si>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</si>
  <si>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</si>
  <si>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</si>
  <si>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</si>
  <si>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</si>
  <si>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</si>
  <si>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</si>
  <si>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</si>
  <si>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</si>
  <si>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</si>
  <si>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</si>
  <si>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</si>
  <si>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</si>
  <si>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</si>
  <si>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</si>
  <si>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</si>
  <si>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</si>
  <si>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</si>
  <si>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</si>
  <si>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</si>
  <si>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</si>
  <si>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</si>
  <si>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</si>
  <si>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</si>
  <si>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</si>
  <si>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</si>
  <si>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</si>
  <si>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</si>
  <si>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</si>
  <si>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</si>
  <si>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</si>
  <si>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</si>
  <si>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</si>
  <si>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</si>
  <si>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</si>
  <si>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</si>
  <si>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</si>
  <si>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</si>
  <si>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</si>
  <si>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</si>
  <si>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</si>
  <si>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</si>
  <si>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</si>
  <si>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</si>
  <si>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</si>
  <si>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</si>
  <si>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</si>
  <si>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</si>
  <si>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</si>
  <si>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</si>
  <si>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</si>
  <si>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</si>
  <si>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</si>
  <si>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</si>
  <si>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</si>
  <si>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</si>
  <si>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</si>
  <si>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</si>
  <si>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</si>
  <si>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</si>
  <si>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</si>
  <si>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</si>
  <si>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</si>
  <si>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</si>
  <si>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</si>
  <si>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</si>
  <si>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</si>
  <si>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</si>
  <si>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</si>
  <si>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</si>
  <si>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</si>
  <si>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</si>
  <si>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</si>
  <si>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</si>
  <si>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</si>
  <si>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</si>
  <si>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</si>
  <si>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</si>
  <si>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</si>
  <si>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</si>
  <si>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</si>
  <si>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</si>
  <si>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</si>
  <si>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</si>
  <si>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</si>
  <si>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</si>
  <si>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</si>
  <si>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</si>
  <si>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</si>
  <si>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</si>
  <si>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</si>
  <si>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</si>
  <si>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</si>
  <si>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</si>
  <si>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</si>
  <si>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</si>
  <si>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</si>
  <si>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</si>
  <si>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</si>
  <si>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</si>
  <si>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</si>
  <si>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</si>
  <si>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</si>
  <si>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</si>
  <si>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</si>
  <si>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</si>
  <si>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</si>
  <si>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</si>
  <si>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</si>
  <si>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</si>
  <si>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</si>
  <si>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</si>
  <si>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</si>
  <si>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</si>
  <si>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</si>
  <si>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</si>
  <si>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</si>
  <si>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</si>
  <si>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</si>
  <si>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</si>
  <si>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</si>
  <si>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</si>
  <si>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</si>
  <si>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</si>
  <si>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</si>
  <si>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</si>
  <si>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</si>
  <si>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</si>
  <si>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</si>
  <si>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</si>
  <si>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</si>
  <si>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</si>
  <si>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</si>
  <si>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</si>
  <si>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</si>
  <si>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</si>
  <si>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</si>
  <si>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</si>
  <si>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</si>
  <si>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</si>
  <si>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</si>
  <si>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</si>
  <si>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</si>
  <si>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</si>
  <si>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</si>
  <si>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</si>
  <si>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</si>
  <si>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</si>
  <si>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</si>
  <si>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</si>
  <si>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</si>
  <si>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</si>
  <si>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</si>
  <si>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</si>
  <si>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</si>
  <si>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</si>
  <si>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</si>
  <si>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</si>
  <si>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</si>
  <si>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</si>
  <si>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</si>
  <si>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</si>
  <si>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</si>
  <si>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</si>
  <si>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</si>
  <si>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</si>
  <si>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</si>
  <si>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</si>
  <si>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</si>
  <si>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</si>
  <si>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</si>
  <si>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</si>
  <si>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</si>
  <si>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</si>
  <si>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</si>
  <si>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</si>
  <si>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</si>
  <si>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</si>
  <si>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</si>
  <si>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</si>
  <si>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</si>
  <si>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</si>
  <si>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</si>
  <si>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</si>
  <si>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</si>
  <si>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</si>
  <si>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</si>
  <si>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</si>
  <si>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</si>
  <si>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</si>
  <si>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</si>
  <si>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</si>
  <si>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</si>
  <si>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</si>
  <si>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</si>
  <si>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</si>
  <si>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</si>
  <si>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</si>
  <si>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</si>
  <si>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</si>
  <si>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</si>
  <si>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</si>
  <si>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</si>
  <si>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</si>
  <si>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</si>
  <si>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</si>
  <si>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</si>
  <si>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</si>
  <si>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</si>
  <si>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</si>
  <si>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</si>
  <si>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</si>
  <si>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</si>
  <si>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</si>
  <si>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</si>
  <si>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</si>
  <si>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</si>
  <si>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</si>
  <si>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</si>
  <si>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</si>
  <si>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</si>
  <si>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</si>
  <si>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</si>
  <si>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</si>
  <si>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</si>
  <si>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</si>
  <si>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</si>
  <si>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</si>
  <si>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</si>
  <si>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</si>
  <si>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</si>
  <si>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</si>
  <si>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</si>
  <si>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</si>
  <si>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</si>
  <si>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</si>
  <si>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</si>
  <si>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</si>
  <si>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</si>
  <si>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</si>
  <si>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</si>
  <si>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</si>
  <si>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</si>
  <si>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</si>
  <si>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</si>
  <si>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</si>
  <si>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</si>
  <si>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</si>
  <si>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</si>
  <si>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</si>
  <si>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</si>
  <si>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</si>
  <si>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</si>
  <si>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</si>
  <si>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</si>
  <si>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</si>
  <si>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</si>
  <si>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</si>
  <si>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</si>
  <si>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</si>
  <si>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</si>
  <si>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</si>
  <si>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</si>
  <si>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</si>
  <si>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</si>
  <si>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</si>
  <si>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</si>
  <si>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</si>
  <si>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</si>
  <si>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</si>
  <si>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</si>
  <si>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</si>
  <si>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</si>
  <si>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</si>
  <si>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</si>
  <si>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</si>
  <si>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</si>
  <si>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</si>
  <si>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</si>
  <si>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</si>
  <si>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</si>
  <si>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</si>
  <si>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</si>
  <si>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</si>
  <si>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</si>
  <si>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</si>
  <si>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</si>
  <si>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</si>
  <si>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</si>
  <si>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</si>
  <si>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</si>
  <si>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</si>
  <si>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</si>
  <si>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</si>
  <si>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</si>
  <si>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</si>
  <si>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</si>
  <si>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</si>
  <si>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</si>
  <si>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</si>
  <si>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</si>
  <si>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</si>
  <si>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</si>
  <si>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</si>
  <si>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</si>
  <si>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</si>
  <si>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</si>
  <si>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</si>
  <si>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</si>
  <si>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</si>
  <si>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</si>
  <si>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</si>
  <si>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</si>
  <si>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</si>
  <si>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</si>
  <si>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</si>
  <si>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</si>
  <si>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</si>
  <si>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</si>
  <si>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</si>
  <si>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</si>
  <si>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</si>
  <si>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</si>
  <si>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</si>
  <si>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</si>
  <si>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</si>
  <si>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</si>
  <si>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</si>
  <si>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</si>
  <si>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</si>
  <si>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</si>
  <si>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</si>
  <si>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</si>
  <si>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</si>
  <si>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</si>
  <si>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</si>
  <si>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</si>
  <si>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</si>
  <si>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</si>
  <si>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</si>
  <si>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</si>
  <si>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</si>
  <si>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</si>
  <si>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</si>
  <si>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</si>
  <si>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</si>
  <si>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</si>
  <si>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</si>
  <si>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</si>
  <si>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</si>
  <si>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</si>
  <si>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</si>
  <si>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</si>
  <si>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</si>
  <si>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</si>
  <si>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</si>
  <si>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</si>
  <si>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</si>
  <si>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</si>
  <si>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</si>
  <si>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</si>
  <si>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</si>
  <si>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</si>
  <si>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</si>
  <si>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</si>
  <si>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</si>
  <si>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</si>
  <si>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</si>
  <si>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</si>
  <si>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</si>
  <si>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</si>
  <si>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</si>
  <si>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</si>
  <si>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</si>
  <si>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</si>
  <si>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</si>
  <si>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</si>
  <si>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</si>
  <si>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</si>
  <si>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</si>
  <si>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</si>
  <si>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</si>
  <si>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</si>
  <si>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</si>
  <si>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</si>
  <si>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</si>
  <si>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</si>
  <si>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</si>
  <si>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</si>
  <si>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</si>
  <si>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</si>
  <si>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</si>
  <si>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</si>
  <si>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</si>
  <si>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</si>
  <si>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</si>
  <si>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</si>
  <si>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</si>
  <si>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</si>
  <si>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</si>
  <si>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</si>
  <si>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</si>
  <si>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</si>
  <si>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</si>
  <si>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</si>
  <si>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</si>
  <si>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</si>
  <si>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</si>
  <si>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</si>
  <si>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</si>
  <si>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</si>
  <si>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</si>
  <si>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</si>
  <si>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</si>
  <si>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</si>
  <si>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</si>
  <si>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</si>
  <si>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</si>
  <si>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</si>
  <si>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</si>
  <si>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</si>
  <si>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</si>
  <si>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</si>
  <si>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</si>
  <si>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</si>
  <si>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</si>
  <si>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</si>
  <si>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</si>
  <si>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</si>
  <si>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</si>
  <si>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</si>
  <si>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</si>
  <si>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</si>
  <si>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</si>
  <si>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</si>
  <si>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</si>
  <si>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</si>
  <si>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</si>
  <si>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</si>
  <si>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</si>
  <si>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</si>
  <si>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</si>
  <si>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</si>
  <si>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</si>
  <si>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</si>
  <si>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</si>
  <si>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</si>
  <si>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</si>
  <si>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</si>
  <si>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</si>
  <si>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</si>
  <si>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</si>
  <si>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</si>
  <si>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</si>
  <si>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</si>
  <si>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</si>
  <si>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</si>
  <si>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</si>
  <si>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</si>
  <si>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</si>
  <si>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</si>
  <si>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</si>
  <si>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</si>
  <si>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</si>
  <si>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</si>
  <si>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</si>
  <si>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</si>
  <si>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</si>
  <si>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</si>
  <si>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</si>
  <si>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</si>
  <si>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</si>
  <si>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</si>
  <si>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</si>
  <si>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</si>
  <si>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</si>
  <si>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</si>
  <si>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</si>
  <si>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</si>
  <si>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</si>
  <si>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</si>
  <si>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</si>
  <si>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</si>
  <si>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</si>
  <si>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</si>
  <si>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</si>
  <si>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</si>
  <si>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</si>
  <si>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</si>
  <si>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</si>
  <si>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</si>
  <si>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</si>
  <si>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</si>
  <si>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</si>
  <si>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</si>
  <si>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</si>
  <si>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</si>
  <si>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</si>
  <si>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</si>
  <si>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</si>
  <si>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</si>
  <si>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</si>
  <si>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</si>
  <si>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</si>
  <si>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</si>
  <si>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</si>
  <si>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</si>
  <si>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</si>
  <si>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</si>
  <si>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</si>
  <si>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</si>
  <si>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</si>
  <si>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</si>
  <si>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</si>
  <si>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</si>
  <si>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</si>
  <si>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</si>
  <si>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</si>
  <si>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</si>
  <si>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</si>
  <si>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</si>
  <si>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</si>
  <si>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</si>
  <si>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</si>
  <si>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</si>
  <si>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</si>
  <si>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</si>
  <si>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</si>
  <si>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</si>
  <si>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</si>
  <si>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</si>
  <si>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</si>
  <si>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</si>
  <si>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</si>
  <si>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</si>
  <si>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</si>
  <si>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</si>
  <si>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</si>
  <si>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</si>
  <si>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</si>
  <si>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</si>
  <si>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</si>
  <si>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</si>
  <si>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</si>
  <si>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</si>
  <si>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</si>
  <si>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</si>
  <si>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</si>
  <si>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</si>
  <si>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</si>
  <si>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</si>
  <si>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</si>
  <si>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</si>
  <si>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</si>
  <si>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</si>
  <si>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</si>
  <si>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</si>
  <si>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</si>
  <si>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</si>
  <si>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</si>
  <si>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</si>
  <si>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</si>
  <si>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</si>
  <si>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</si>
  <si>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</si>
  <si>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</si>
  <si>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</si>
  <si>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</si>
  <si>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</si>
  <si>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</si>
  <si>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</si>
  <si>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</si>
  <si>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</si>
  <si>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</si>
  <si>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</si>
  <si>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</si>
  <si>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</si>
  <si>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</si>
  <si>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</si>
  <si>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</si>
  <si>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</si>
  <si>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</si>
  <si>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</si>
  <si>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</si>
  <si>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</si>
  <si>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</si>
  <si>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</si>
  <si>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</si>
  <si>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</si>
  <si>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</si>
  <si>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</si>
  <si>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</si>
  <si>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</si>
  <si>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</si>
  <si>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</si>
  <si>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</si>
  <si>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</si>
  <si>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</si>
  <si>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</si>
  <si>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</si>
  <si>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</si>
  <si>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</si>
  <si>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</si>
  <si>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</si>
  <si>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</si>
  <si>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</si>
  <si>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</si>
  <si>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</si>
  <si>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</si>
  <si>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</si>
  <si>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</si>
  <si>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</si>
  <si>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</si>
  <si>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</si>
  <si>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</si>
  <si>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</si>
  <si>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</si>
  <si>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</si>
  <si>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</si>
  <si>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</si>
  <si>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</si>
  <si>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</si>
  <si>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</si>
  <si>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</si>
  <si>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</si>
  <si>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</si>
  <si>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</si>
  <si>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</si>
  <si>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</si>
  <si>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</si>
  <si>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</si>
  <si>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</si>
  <si>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</si>
  <si>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</si>
  <si>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</si>
  <si>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</si>
  <si>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</si>
  <si>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</si>
  <si>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</si>
  <si>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</si>
  <si>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</si>
  <si>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</si>
  <si>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</si>
  <si>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</si>
  <si>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</si>
  <si>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</si>
  <si>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</si>
  <si>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</si>
  <si>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</si>
  <si>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</si>
  <si>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</si>
  <si>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</si>
  <si>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</si>
  <si>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</si>
  <si>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</si>
  <si>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</si>
  <si>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</si>
  <si>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</si>
  <si>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</si>
  <si>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</si>
  <si>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</si>
  <si>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</si>
  <si>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</si>
  <si>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</si>
  <si>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</si>
  <si>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</si>
  <si>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</si>
  <si>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</si>
  <si>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</si>
  <si>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</si>
  <si>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</si>
  <si>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</si>
  <si>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</si>
  <si>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</si>
  <si>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</si>
  <si>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</si>
  <si>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</si>
  <si>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</si>
  <si>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</si>
  <si>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</si>
  <si>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</si>
  <si>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</si>
  <si>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</si>
  <si>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</si>
  <si>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</si>
  <si>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</si>
  <si>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</si>
  <si>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</si>
  <si>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</si>
  <si>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</si>
  <si>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</si>
  <si>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</si>
  <si>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</si>
  <si>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</si>
  <si>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</si>
  <si>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</si>
  <si>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</si>
  <si>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</si>
  <si>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</si>
  <si>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</si>
  <si>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</si>
  <si>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</si>
  <si>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</si>
  <si>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</si>
  <si>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</si>
  <si>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</si>
  <si>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</si>
  <si>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</si>
  <si>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</si>
  <si>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</si>
  <si>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</si>
  <si>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</si>
  <si>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</si>
  <si>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</si>
  <si>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</si>
  <si>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</si>
  <si>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</si>
  <si>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</si>
  <si>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</si>
  <si>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</si>
  <si>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</si>
  <si>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</si>
  <si>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</si>
  <si>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</si>
  <si>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</si>
  <si>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</si>
  <si>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</si>
  <si>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</si>
  <si>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</si>
  <si>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</si>
  <si>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</si>
  <si>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</si>
  <si>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</si>
  <si>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</si>
  <si>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</si>
  <si>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</si>
  <si>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</si>
  <si>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</si>
  <si>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</si>
  <si>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</si>
  <si>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</si>
  <si>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</si>
  <si>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</si>
  <si>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</si>
  <si>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</si>
  <si>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</si>
  <si>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</si>
  <si>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</si>
  <si>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</si>
  <si>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</si>
  <si>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</si>
  <si>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</si>
  <si>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</si>
  <si>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</si>
  <si>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</si>
  <si>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</si>
  <si>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</si>
  <si>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</si>
  <si>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</si>
  <si>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</si>
  <si>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</si>
  <si>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</si>
  <si>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</si>
  <si>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</si>
  <si>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</si>
  <si>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</si>
  <si>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</si>
  <si>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</si>
  <si>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</si>
  <si>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</si>
  <si>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</si>
  <si>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</si>
  <si>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</si>
  <si>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</si>
  <si>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</si>
  <si>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</si>
  <si>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</si>
  <si>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</si>
  <si>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</si>
  <si>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</si>
  <si>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</si>
  <si>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</si>
  <si>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</si>
  <si>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</si>
  <si>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</si>
  <si>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</si>
  <si>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</si>
  <si>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</si>
  <si>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</si>
  <si>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</si>
  <si>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</si>
  <si>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</si>
  <si>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</si>
  <si>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</si>
  <si>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</si>
  <si>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</si>
  <si>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</si>
  <si>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</si>
  <si>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</si>
  <si>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</si>
  <si>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</si>
  <si>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</si>
  <si>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</si>
  <si>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</si>
  <si>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</si>
  <si>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</si>
  <si>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</si>
  <si>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</si>
  <si>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</si>
  <si>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</si>
  <si>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</si>
  <si>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</si>
  <si>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</si>
  <si>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</si>
  <si>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</si>
  <si>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</si>
  <si>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</si>
  <si>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</si>
  <si>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</si>
  <si>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</si>
  <si>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</si>
  <si>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</si>
  <si>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</si>
  <si>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</si>
  <si>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</si>
  <si>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</si>
  <si>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</si>
  <si>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</si>
  <si>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</si>
  <si>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</si>
  <si>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</si>
  <si>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</si>
  <si>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</si>
  <si>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</si>
  <si>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</si>
  <si>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</si>
  <si>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</si>
  <si>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</si>
  <si>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</si>
  <si>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</si>
  <si>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</si>
  <si>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</si>
  <si>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</si>
  <si>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</si>
  <si>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</si>
  <si>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</si>
  <si>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</si>
  <si>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</si>
  <si>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</si>
  <si>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</si>
  <si>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</si>
  <si>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</si>
  <si>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</si>
  <si>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</si>
  <si>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</si>
  <si>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</si>
  <si>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</si>
  <si>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</si>
  <si>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</si>
  <si>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</si>
  <si>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</si>
  <si>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</si>
  <si>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</si>
  <si>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</si>
  <si>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</si>
  <si>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</si>
  <si>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</si>
  <si>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</si>
  <si>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</si>
  <si>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</si>
  <si>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</si>
  <si>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</si>
  <si>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</si>
  <si>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</si>
  <si>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</si>
  <si>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</si>
  <si>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</si>
  <si>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</si>
  <si>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</si>
  <si>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</si>
  <si>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</si>
  <si>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</si>
  <si>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</si>
  <si>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</si>
  <si>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</si>
  <si>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</si>
  <si>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</si>
  <si>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</si>
  <si>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</si>
  <si>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</si>
  <si>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</si>
  <si>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</si>
  <si>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</si>
  <si>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</si>
  <si>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</si>
  <si>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</si>
  <si>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</si>
  <si>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</si>
  <si>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</si>
  <si>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</si>
  <si>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</si>
  <si>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</si>
  <si>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</si>
  <si>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</si>
  <si>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</si>
  <si>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</si>
  <si>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</si>
  <si>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</si>
  <si>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</si>
  <si>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</si>
  <si>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</si>
  <si>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</si>
  <si>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</si>
  <si>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</si>
  <si>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</si>
  <si>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</si>
  <si>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</si>
  <si>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</si>
  <si>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</si>
  <si>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</si>
  <si>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</si>
  <si>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</si>
  <si>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</si>
  <si>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</si>
  <si>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</si>
  <si>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</si>
  <si>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</si>
  <si>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</si>
  <si>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</si>
  <si>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</si>
  <si>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</si>
  <si>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</si>
  <si>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</si>
  <si>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</si>
  <si>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</si>
  <si>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</si>
  <si>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</si>
  <si>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</si>
  <si>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</si>
  <si>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</si>
  <si>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</si>
  <si>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</si>
  <si>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</si>
  <si>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</si>
  <si>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</si>
  <si>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</si>
  <si>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</si>
  <si>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</si>
  <si>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</si>
  <si>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</si>
  <si>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</si>
  <si>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</si>
  <si>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</si>
  <si>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</si>
  <si>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</si>
  <si>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</si>
  <si>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</si>
  <si>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</si>
  <si>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</si>
  <si>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</si>
  <si>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</si>
  <si>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</si>
  <si>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</si>
  <si>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</si>
  <si>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</si>
  <si>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</si>
  <si>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</si>
  <si>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</si>
  <si>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</si>
  <si>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</si>
  <si>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</si>
  <si>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</si>
  <si>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</si>
  <si>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</si>
  <si>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</si>
  <si>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</si>
  <si>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</si>
  <si>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</si>
  <si>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</si>
  <si>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</si>
  <si>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</si>
  <si>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</si>
  <si>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</si>
  <si>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</si>
  <si>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</si>
  <si>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</si>
  <si>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</si>
  <si>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</si>
  <si>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</si>
  <si>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</si>
  <si>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</si>
  <si>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</si>
  <si>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</si>
  <si>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</si>
  <si>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</si>
  <si>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</si>
  <si>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</si>
  <si>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</si>
  <si>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</si>
  <si>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</si>
  <si>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</si>
  <si>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</si>
  <si>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</si>
  <si>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</si>
  <si>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</si>
  <si>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</si>
  <si>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</si>
  <si>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</si>
  <si>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</si>
  <si>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</si>
  <si>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</si>
  <si>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</si>
  <si>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</si>
  <si>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</si>
  <si>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</si>
  <si>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</si>
  <si>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</si>
  <si>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</si>
  <si>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</si>
  <si>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</si>
  <si>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</si>
  <si>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</si>
  <si>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</si>
  <si>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</si>
  <si>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</si>
  <si>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</si>
  <si>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</si>
  <si>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</si>
  <si>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</si>
  <si>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</si>
  <si>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</si>
  <si>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</si>
  <si>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</si>
  <si>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</si>
  <si>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</si>
  <si>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</si>
  <si>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</si>
  <si>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</si>
  <si>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</si>
  <si>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</si>
  <si>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</si>
  <si>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</si>
  <si>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</si>
  <si>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</si>
  <si>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</si>
  <si>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</si>
  <si>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</si>
  <si>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</si>
  <si>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</si>
  <si>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</si>
  <si>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</si>
  <si>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</si>
  <si>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</si>
  <si>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</si>
  <si>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</si>
  <si>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</si>
  <si>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</si>
  <si>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</si>
  <si>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</si>
  <si>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</si>
  <si>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</si>
  <si>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</si>
  <si>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</si>
  <si>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</si>
  <si>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</si>
  <si>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</si>
  <si>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</si>
  <si>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</si>
  <si>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</si>
  <si>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</si>
  <si>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</si>
  <si>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</si>
  <si>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</si>
  <si>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</si>
  <si>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</si>
  <si>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</si>
  <si>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</si>
  <si>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</si>
  <si>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</si>
  <si>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</si>
  <si>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</si>
  <si>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</si>
  <si>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</si>
  <si>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</si>
  <si>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</si>
  <si>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</si>
  <si>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</si>
  <si>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</si>
  <si>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</si>
  <si>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</si>
  <si>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</si>
  <si>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</si>
  <si>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</si>
  <si>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</si>
  <si>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</si>
  <si>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</si>
  <si>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</si>
  <si>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</si>
  <si>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</si>
  <si>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</si>
  <si>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</si>
  <si>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</si>
  <si>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</si>
  <si>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</si>
  <si>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</si>
  <si>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</si>
  <si>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</si>
  <si>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</si>
  <si>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</si>
  <si>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</si>
  <si>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</si>
  <si>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</si>
  <si>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</si>
  <si>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</si>
  <si>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</si>
  <si>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</si>
  <si>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</si>
  <si>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</si>
  <si>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</si>
  <si>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</si>
  <si>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</si>
  <si>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</si>
  <si>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</si>
  <si>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</si>
  <si>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</si>
  <si>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</si>
  <si>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</si>
  <si>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</si>
  <si>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</si>
  <si>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</si>
  <si>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</si>
  <si>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</si>
  <si>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</si>
  <si>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</si>
  <si>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</si>
  <si>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</si>
  <si>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</si>
  <si>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</si>
  <si>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</si>
  <si>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</si>
  <si>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</si>
  <si>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</si>
  <si>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</si>
  <si>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</si>
  <si>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</si>
  <si>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</si>
  <si>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</si>
  <si>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</si>
  <si>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</si>
  <si>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</si>
  <si>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</si>
  <si>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</si>
  <si>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</si>
  <si>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</si>
  <si>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</si>
  <si>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</si>
  <si>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</si>
  <si>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</si>
  <si>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</si>
  <si>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</si>
  <si>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</si>
  <si>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</si>
  <si>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</si>
  <si>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</si>
  <si>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</si>
  <si>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</si>
  <si>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</si>
  <si>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</si>
  <si>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</si>
  <si>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</si>
  <si>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</si>
  <si>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</si>
  <si>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</si>
  <si>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</si>
  <si>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</si>
  <si>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</si>
  <si>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</si>
  <si>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</si>
  <si>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</si>
  <si>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</si>
  <si>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</si>
  <si>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</si>
  <si>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</si>
  <si>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</si>
  <si>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</si>
  <si>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</si>
  <si>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</si>
  <si>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</si>
  <si>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</si>
  <si>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</si>
  <si>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</si>
  <si>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</si>
  <si>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</si>
  <si>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</si>
  <si>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</si>
  <si>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</si>
  <si>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</si>
  <si>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</si>
  <si>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</si>
  <si>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</si>
  <si>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</si>
  <si>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</si>
  <si>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</si>
  <si>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</si>
  <si>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</si>
  <si>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</si>
  <si>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</si>
  <si>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</si>
  <si>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</si>
  <si>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</si>
  <si>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</si>
  <si>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</si>
  <si>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</si>
  <si>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</si>
  <si>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</si>
  <si>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</si>
  <si>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</si>
  <si>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</si>
  <si>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</si>
  <si>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</si>
  <si>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</si>
  <si>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</si>
  <si>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</si>
  <si>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</si>
  <si>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</si>
  <si>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</si>
  <si>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</si>
  <si>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</si>
  <si>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</si>
  <si>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</si>
  <si>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</si>
  <si>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</si>
  <si>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</si>
  <si>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</si>
  <si>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</si>
  <si>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</si>
  <si>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</si>
  <si>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</si>
  <si>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</si>
  <si>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</si>
  <si>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</si>
  <si>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</si>
  <si>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</si>
  <si>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</si>
  <si>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</si>
  <si>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</si>
  <si>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</si>
  <si>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</si>
  <si>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</si>
  <si>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</si>
  <si>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</si>
  <si>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</si>
  <si>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</si>
  <si>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</si>
  <si>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</si>
  <si>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</si>
  <si>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</si>
  <si>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</si>
  <si>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</si>
  <si>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</si>
  <si>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</si>
  <si>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</si>
  <si>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</si>
  <si>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</si>
  <si>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</si>
  <si>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</si>
  <si>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</si>
  <si>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</si>
  <si>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</si>
  <si>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</si>
  <si>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</si>
  <si>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</si>
  <si>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</si>
  <si>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</si>
  <si>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</si>
  <si>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</si>
  <si>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</si>
  <si>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</si>
  <si>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</si>
  <si>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</si>
  <si>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</si>
  <si>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</si>
  <si>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</si>
  <si>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</si>
  <si>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</si>
  <si>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</si>
  <si>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</si>
  <si>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</si>
  <si>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</si>
  <si>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</si>
  <si>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</si>
  <si>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</si>
  <si>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</si>
  <si>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</si>
  <si>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</si>
  <si>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</si>
  <si>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</si>
  <si>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</si>
  <si>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</si>
  <si>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</si>
  <si>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</si>
  <si>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</si>
  <si>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</si>
  <si>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</si>
  <si>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</si>
  <si>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</si>
  <si>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</si>
  <si>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</si>
  <si>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</si>
  <si>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</si>
  <si>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</si>
  <si>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</si>
  <si>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</si>
  <si>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</si>
  <si>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</si>
  <si>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</si>
  <si>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</si>
  <si>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</si>
  <si>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</si>
  <si>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</si>
  <si>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</si>
  <si>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</si>
  <si>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</si>
  <si>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</si>
  <si>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</si>
  <si>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</si>
  <si>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</si>
  <si>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</si>
  <si>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</si>
  <si>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</si>
  <si>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</si>
  <si>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</si>
  <si>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</si>
  <si>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</si>
  <si>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</si>
  <si>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</si>
  <si>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</si>
  <si>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</si>
  <si>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</si>
  <si>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</si>
  <si>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</si>
  <si>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</si>
  <si>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</si>
  <si>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</si>
  <si>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</si>
  <si>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</si>
  <si>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</si>
  <si>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</si>
  <si>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</si>
  <si>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</si>
  <si>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</si>
  <si>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</si>
  <si>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</si>
  <si>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</si>
  <si>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</si>
  <si>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</si>
  <si>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</si>
  <si>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</si>
  <si>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</si>
  <si>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</si>
  <si>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</si>
  <si>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</si>
  <si>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</si>
  <si>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</si>
  <si>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</si>
  <si>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</si>
  <si>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</si>
  <si>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</si>
  <si>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</si>
  <si>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</si>
  <si>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</si>
  <si>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</si>
  <si>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</si>
  <si>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</si>
  <si>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</si>
  <si>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</si>
  <si>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</si>
  <si>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</si>
  <si>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</si>
  <si>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</si>
  <si>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</si>
  <si>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</si>
  <si>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</si>
  <si>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</si>
  <si>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</si>
  <si>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</si>
  <si>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</si>
  <si>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</si>
  <si>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</si>
  <si>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</si>
  <si>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</si>
  <si>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</si>
  <si>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</si>
  <si>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</si>
  <si>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</si>
  <si>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</si>
  <si>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</si>
  <si>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</si>
  <si>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</si>
  <si>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</si>
  <si>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</si>
  <si>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</si>
  <si>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</si>
  <si>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</si>
  <si>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</si>
  <si>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</si>
  <si>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</si>
  <si>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</si>
  <si>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</si>
  <si>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</si>
  <si>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</si>
  <si>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</si>
  <si>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</si>
  <si>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</si>
  <si>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</si>
  <si>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</si>
  <si>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</si>
  <si>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</si>
  <si>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</si>
  <si>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</si>
  <si>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</si>
  <si>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</si>
  <si>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</si>
  <si>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</si>
  <si>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</si>
  <si>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</si>
  <si>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</si>
  <si>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</si>
  <si>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</si>
  <si>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</si>
  <si>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</si>
  <si>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</si>
  <si>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</si>
  <si>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</si>
  <si>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</si>
  <si>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</si>
  <si>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</si>
  <si>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</si>
  <si>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</si>
  <si>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</si>
  <si>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</si>
  <si>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</si>
  <si>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</si>
  <si>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</si>
  <si>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</si>
  <si>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</si>
  <si>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</si>
  <si>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</si>
  <si>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</si>
  <si>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</si>
  <si>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</si>
  <si>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</si>
  <si>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</si>
  <si>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</si>
  <si>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</si>
  <si>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</si>
  <si>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</si>
  <si>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</si>
  <si>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</si>
  <si>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</si>
  <si>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</si>
  <si>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</si>
  <si>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</si>
  <si>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</si>
  <si>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</si>
  <si>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</si>
  <si>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</si>
  <si>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</si>
  <si>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</si>
  <si>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</si>
  <si>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</si>
  <si>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</si>
  <si>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</si>
  <si>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</si>
  <si>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</si>
  <si>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</si>
  <si>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</si>
  <si>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</si>
  <si>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</si>
  <si>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</si>
  <si>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</si>
  <si>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</si>
  <si>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</si>
  <si>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</si>
  <si>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</si>
  <si>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</si>
  <si>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</si>
  <si>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</si>
  <si>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</si>
  <si>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</si>
  <si>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</si>
  <si>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</si>
  <si>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</si>
  <si>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</si>
  <si>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</si>
  <si>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</si>
  <si>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</si>
  <si>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</si>
  <si>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</si>
  <si>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</si>
  <si>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</si>
  <si>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</si>
  <si>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</si>
  <si>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</si>
  <si>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</si>
  <si>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</si>
  <si>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</si>
  <si>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</si>
  <si>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</si>
  <si>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</si>
  <si>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</si>
  <si>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</si>
  <si>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</si>
  <si>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</si>
  <si>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</si>
  <si>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</si>
  <si>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</si>
  <si>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</si>
  <si>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</si>
  <si>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</si>
  <si>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</si>
  <si>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</si>
  <si>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</si>
  <si>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</si>
  <si>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</si>
  <si>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</si>
  <si>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</si>
  <si>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</si>
  <si>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</si>
  <si>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</si>
  <si>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</si>
  <si>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</si>
  <si>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</si>
  <si>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</si>
  <si>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</si>
  <si>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</si>
  <si>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</si>
  <si>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</si>
  <si>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</si>
  <si>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</si>
  <si>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</si>
  <si>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</si>
  <si>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</si>
  <si>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</si>
  <si>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</si>
  <si>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</si>
  <si>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</si>
  <si>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</si>
  <si>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</si>
  <si>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</si>
  <si>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</si>
  <si>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</si>
  <si>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</si>
  <si>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</si>
  <si>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</si>
  <si>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</si>
  <si>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</si>
  <si>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</si>
  <si>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</si>
  <si>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</si>
  <si>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</si>
  <si>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</si>
  <si>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</si>
  <si>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</si>
  <si>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</si>
  <si>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</si>
  <si>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</si>
  <si>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</si>
  <si>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</si>
  <si>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</si>
  <si>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</si>
  <si>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</si>
  <si>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</si>
  <si>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</si>
  <si>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</si>
  <si>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</si>
  <si>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</si>
  <si>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</si>
  <si>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</si>
  <si>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</si>
  <si>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</si>
  <si>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</si>
  <si>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</si>
  <si>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</si>
  <si>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</si>
  <si>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</si>
  <si>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</si>
  <si>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</si>
  <si>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</si>
  <si>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</si>
  <si>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</si>
  <si>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</si>
  <si>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</si>
  <si>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</si>
  <si>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</si>
  <si>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</si>
  <si>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</si>
  <si>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</si>
  <si>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</si>
  <si>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</si>
  <si>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</si>
  <si>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</si>
  <si>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</si>
  <si>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</si>
  <si>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</si>
  <si>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</si>
  <si>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</si>
  <si>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</si>
  <si>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</si>
  <si>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</si>
  <si>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</si>
  <si>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</si>
  <si>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</si>
  <si>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</si>
  <si>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</si>
  <si>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</si>
  <si>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</si>
  <si>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</si>
  <si>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</si>
  <si>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</si>
  <si>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</si>
  <si>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</si>
  <si>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</si>
  <si>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</si>
  <si>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</si>
  <si>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</si>
  <si>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</si>
  <si>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</si>
  <si>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</si>
  <si>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</si>
  <si>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</si>
  <si>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</si>
  <si>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</si>
  <si>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</si>
  <si>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</si>
  <si>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</si>
  <si>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</si>
  <si>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</si>
  <si>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</si>
  <si>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</si>
  <si>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</si>
  <si>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</si>
  <si>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</si>
  <si>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</si>
  <si>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</si>
  <si>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</si>
  <si>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</si>
  <si>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</si>
  <si>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</si>
  <si>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</si>
  <si>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</si>
  <si>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</si>
  <si>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</si>
  <si>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</si>
  <si>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</si>
  <si>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</si>
  <si>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</si>
  <si>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</si>
  <si>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</si>
  <si>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</si>
  <si>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</si>
  <si>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</si>
  <si>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</si>
  <si>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</si>
  <si>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</si>
  <si>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</si>
  <si>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</si>
  <si>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</si>
  <si>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</si>
  <si>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</si>
  <si>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</si>
  <si>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</si>
  <si>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</si>
  <si>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</si>
  <si>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</si>
  <si>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</si>
  <si>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</si>
  <si>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</si>
  <si>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</si>
  <si>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</si>
  <si>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</si>
  <si>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</si>
  <si>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</si>
  <si>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</si>
  <si>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</si>
  <si>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</si>
  <si>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</si>
  <si>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</si>
  <si>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</si>
  <si>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</si>
  <si>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</si>
  <si>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</si>
  <si>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</si>
  <si>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</si>
  <si>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</si>
  <si>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</si>
  <si>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</si>
  <si>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</si>
  <si>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</si>
  <si>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</si>
  <si>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</si>
  <si>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</si>
  <si>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</si>
  <si>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</si>
  <si>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</si>
  <si>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</si>
  <si>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</si>
  <si>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</si>
  <si>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</si>
  <si>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</si>
  <si>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</si>
  <si>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</si>
  <si>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</si>
  <si>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</si>
  <si>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</si>
  <si>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</si>
  <si>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</si>
  <si>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</si>
  <si>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</si>
  <si>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</si>
  <si>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</si>
  <si>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</si>
  <si>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</si>
  <si>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</si>
  <si>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</si>
  <si>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</si>
  <si>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</si>
  <si>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</si>
  <si>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</si>
  <si>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</si>
  <si>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</si>
  <si>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</si>
  <si>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</si>
  <si>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</si>
  <si>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</si>
  <si>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</si>
  <si>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</si>
  <si>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</si>
  <si>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</si>
  <si>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</si>
  <si>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</si>
  <si>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</si>
  <si>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</si>
  <si>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</si>
  <si>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</si>
  <si>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</si>
  <si>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</si>
  <si>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</si>
  <si>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</si>
  <si>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</si>
  <si>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</si>
  <si>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</si>
  <si>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</si>
  <si>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</si>
  <si>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</si>
  <si>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</si>
  <si>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</si>
  <si>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</si>
  <si>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</si>
  <si>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</si>
  <si>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</si>
  <si>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</si>
  <si>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</si>
  <si>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</si>
  <si>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</si>
  <si>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</si>
  <si>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</si>
  <si>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</si>
  <si>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</si>
  <si>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</si>
  <si>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</si>
  <si>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</si>
  <si>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</si>
  <si>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</si>
  <si>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</si>
  <si>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</si>
  <si>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</si>
  <si>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</si>
  <si>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</si>
  <si>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</si>
  <si>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</si>
  <si>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</si>
  <si>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</si>
  <si>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</si>
  <si>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</si>
  <si>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</si>
  <si>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</si>
  <si>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</si>
  <si>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</si>
  <si>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</si>
  <si>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</si>
  <si>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</si>
  <si>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</si>
  <si>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</si>
  <si>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</si>
  <si>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</si>
  <si>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</si>
  <si>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</si>
  <si>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</si>
  <si>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</si>
  <si>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</si>
  <si>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</si>
  <si>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</si>
  <si>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</si>
  <si>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</si>
  <si>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</si>
  <si>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</si>
  <si>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</si>
  <si>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</si>
  <si>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</si>
  <si>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</si>
  <si>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</si>
  <si>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</si>
  <si>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</si>
  <si>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</si>
  <si>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</si>
  <si>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</si>
  <si>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</si>
  <si>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</si>
  <si>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</si>
  <si>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</si>
  <si>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</si>
  <si>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</si>
  <si>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</si>
  <si>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</si>
  <si>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</si>
  <si>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</si>
  <si>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</si>
  <si>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</si>
  <si>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</si>
  <si>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</si>
  <si>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</si>
  <si>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</si>
  <si>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</si>
  <si>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</si>
  <si>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</si>
  <si>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</si>
  <si>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</si>
  <si>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</si>
  <si>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</si>
  <si>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</si>
  <si>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</si>
  <si>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</si>
  <si>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</si>
  <si>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</si>
  <si>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</si>
  <si>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</si>
  <si>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</si>
  <si>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</si>
  <si>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</si>
  <si>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</si>
  <si>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</si>
  <si>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</si>
  <si>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</si>
  <si>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</si>
  <si>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</si>
  <si>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</si>
  <si>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</si>
  <si>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</si>
  <si>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</si>
  <si>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</si>
  <si>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</si>
  <si>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</si>
  <si>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</si>
  <si>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</si>
  <si>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</si>
  <si>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</si>
  <si>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</si>
  <si>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</si>
  <si>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</si>
  <si>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</si>
  <si>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</si>
  <si>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</si>
  <si>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</si>
  <si>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</si>
  <si>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</si>
  <si>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</si>
  <si>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</si>
  <si>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</si>
  <si>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</si>
  <si>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</si>
  <si>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</si>
  <si>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</si>
  <si>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</si>
  <si>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</si>
  <si>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</si>
  <si>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</si>
  <si>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</si>
  <si>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</si>
  <si>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</si>
  <si>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</si>
  <si>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</si>
  <si>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</si>
  <si>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</si>
  <si>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</si>
  <si>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</si>
  <si>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</si>
  <si>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</si>
  <si>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</si>
  <si>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</si>
  <si>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</si>
  <si>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</si>
  <si>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</si>
  <si>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</si>
  <si>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</si>
  <si>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</si>
  <si>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</si>
  <si>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</si>
  <si>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</si>
  <si>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</si>
  <si>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</si>
  <si>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</si>
  <si>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</si>
  <si>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</si>
  <si>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</si>
  <si>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</si>
  <si>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</si>
  <si>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</si>
  <si>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</si>
  <si>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</si>
  <si>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</si>
  <si>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</si>
  <si>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</si>
  <si>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</si>
  <si>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</si>
  <si>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</si>
  <si>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</si>
  <si>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</si>
  <si>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</si>
  <si>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</si>
  <si>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</si>
  <si>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</si>
  <si>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</si>
  <si>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</si>
  <si>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</si>
  <si>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</si>
  <si>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</si>
  <si>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</si>
  <si>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</si>
  <si>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</si>
  <si>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</si>
  <si>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</si>
  <si>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</si>
  <si>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</si>
  <si>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</si>
  <si>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</si>
  <si>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</si>
  <si>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</si>
  <si>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</si>
  <si>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</si>
  <si>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</si>
  <si>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</si>
  <si>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</si>
  <si>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</si>
  <si>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</si>
  <si>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</si>
  <si>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</si>
  <si>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</si>
  <si>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</si>
  <si>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</si>
  <si>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</si>
  <si>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</si>
  <si>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</si>
  <si>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</si>
  <si>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</si>
  <si>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</si>
  <si>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</si>
  <si>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</si>
  <si>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</si>
  <si>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</si>
  <si>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</si>
  <si>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</si>
  <si>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</si>
  <si>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</si>
  <si>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</si>
  <si>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</si>
  <si>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</si>
  <si>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</si>
  <si>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</si>
  <si>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</si>
  <si>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</si>
  <si>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</si>
  <si>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</si>
  <si>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</si>
  <si>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</si>
  <si>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</si>
  <si>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</si>
  <si>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</si>
  <si>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</si>
  <si>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</si>
  <si>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</si>
  <si>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</si>
  <si>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</si>
  <si>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</si>
  <si>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</si>
  <si>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</si>
  <si>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</si>
  <si>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</si>
  <si>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</si>
  <si>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</si>
  <si>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</si>
  <si>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</si>
  <si>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</si>
  <si>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</si>
  <si>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</si>
  <si>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</si>
  <si>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</si>
  <si>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</si>
  <si>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</si>
  <si>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</si>
  <si>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</si>
  <si>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</si>
  <si>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</si>
  <si>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</si>
  <si>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</si>
  <si>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</si>
  <si>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</si>
  <si>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</si>
  <si>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</si>
  <si>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</si>
  <si>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</si>
  <si>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</si>
  <si>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</si>
  <si>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</si>
  <si>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</si>
  <si>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</si>
  <si>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</si>
  <si>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</si>
  <si>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</si>
  <si>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</si>
  <si>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</si>
  <si>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</si>
  <si>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</si>
  <si>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</si>
  <si>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</si>
  <si>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</si>
  <si>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</si>
  <si>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</si>
  <si>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</si>
  <si>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</si>
  <si>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</si>
  <si>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</si>
  <si>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</si>
  <si>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</si>
  <si>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</si>
  <si>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</si>
  <si>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</si>
  <si>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</si>
  <si>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</si>
  <si>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</si>
  <si>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</si>
  <si>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</si>
  <si>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</si>
  <si>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</si>
  <si>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</si>
  <si>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</si>
  <si>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</si>
  <si>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</si>
  <si>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</si>
  <si>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</si>
  <si>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</si>
  <si>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</si>
  <si>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</si>
  <si>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</si>
  <si>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</si>
  <si>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</si>
  <si>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</si>
  <si>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</si>
  <si>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</si>
  <si>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</si>
  <si>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</si>
  <si>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</si>
  <si>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</si>
  <si>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</si>
  <si>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</si>
  <si>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</si>
  <si>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</si>
  <si>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</si>
  <si>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</si>
  <si>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</si>
  <si>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</si>
  <si>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</si>
  <si>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</si>
  <si>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</si>
  <si>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</si>
  <si>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</si>
  <si>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</si>
  <si>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</si>
  <si>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</si>
  <si>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</si>
  <si>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</si>
  <si>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</si>
  <si>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</si>
  <si>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</si>
  <si>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</si>
  <si>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</si>
  <si>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</si>
  <si>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</si>
  <si>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</si>
  <si>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</si>
  <si>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</si>
  <si>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</si>
  <si>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</si>
  <si>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</si>
  <si>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</si>
  <si>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</si>
  <si>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</si>
  <si>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</si>
  <si>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</si>
  <si>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</si>
  <si>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</si>
  <si>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</si>
  <si>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</si>
  <si>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</si>
  <si>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</si>
  <si>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</si>
  <si>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</si>
  <si>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</si>
  <si>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</si>
  <si>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</si>
  <si>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</si>
  <si>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</si>
  <si>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</si>
  <si>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</si>
  <si>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</si>
  <si>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</si>
  <si>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</si>
  <si>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</si>
  <si>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</si>
  <si>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</si>
  <si>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</si>
  <si>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</si>
  <si>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</si>
  <si>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</si>
  <si>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</si>
  <si>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</si>
  <si>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</si>
  <si>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</si>
  <si>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</si>
  <si>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</si>
  <si>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</si>
  <si>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</si>
  <si>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</si>
  <si>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</si>
  <si>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</si>
  <si>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</si>
  <si>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</si>
  <si>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</si>
  <si>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</si>
  <si>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</si>
  <si>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</si>
  <si>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</si>
  <si>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</si>
  <si>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</si>
  <si>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</si>
  <si>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</si>
  <si>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</si>
  <si>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</si>
  <si>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</si>
  <si>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</si>
  <si>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</si>
  <si>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</si>
  <si>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</si>
  <si>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</si>
  <si>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</si>
  <si>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</si>
  <si>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</si>
  <si>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</si>
  <si>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</si>
  <si>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</si>
  <si>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</si>
  <si>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</si>
  <si>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</si>
  <si>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</si>
  <si>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</si>
  <si>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</si>
  <si>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</si>
  <si>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</si>
  <si>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</si>
  <si>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</si>
  <si>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</si>
  <si>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</si>
  <si>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</si>
  <si>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</si>
  <si>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</si>
  <si>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</si>
  <si>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</si>
  <si>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</si>
  <si>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</si>
  <si>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</si>
  <si>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</si>
  <si>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</si>
  <si>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</si>
  <si>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</si>
  <si>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</si>
  <si>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</si>
  <si>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</si>
  <si>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</si>
  <si>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</si>
  <si>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</si>
  <si>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</si>
  <si>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</si>
  <si>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</si>
  <si>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</si>
  <si>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</si>
  <si>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</si>
  <si>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</si>
  <si>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</si>
  <si>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</si>
  <si>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</si>
  <si>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</si>
  <si>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</si>
  <si>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</si>
  <si>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</si>
  <si>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</si>
  <si>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</si>
  <si>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</si>
  <si>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</si>
  <si>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</si>
  <si>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</si>
  <si>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</si>
  <si>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</si>
  <si>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</si>
  <si>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</si>
  <si>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</si>
  <si>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</si>
  <si>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</si>
  <si>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</si>
  <si>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</si>
  <si>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</si>
  <si>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</si>
  <si>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</si>
  <si>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</si>
  <si>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</si>
  <si>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</si>
  <si>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</si>
  <si>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</si>
  <si>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</si>
  <si>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</si>
  <si>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</si>
  <si>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</si>
  <si>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</si>
  <si>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</si>
  <si>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</si>
  <si>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</si>
  <si>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</si>
  <si>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</si>
  <si>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</si>
  <si>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</si>
  <si>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</si>
  <si>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</si>
  <si>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</si>
  <si>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</si>
  <si>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</si>
  <si>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</si>
  <si>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</si>
  <si>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</si>
  <si>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</si>
  <si>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</si>
  <si>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</si>
  <si>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</si>
  <si>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</si>
  <si>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</si>
  <si>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</si>
  <si>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</si>
  <si>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</si>
  <si>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</si>
  <si>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</si>
  <si>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</si>
  <si>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</si>
  <si>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</si>
  <si>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</si>
  <si>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</si>
  <si>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</si>
  <si>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</si>
  <si>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</si>
  <si>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</si>
  <si>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</si>
  <si>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</si>
  <si>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</si>
  <si>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</si>
  <si>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</si>
  <si>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</si>
  <si>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</si>
  <si>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</si>
  <si>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</si>
  <si>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</si>
  <si>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</si>
  <si>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</si>
  <si>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</si>
  <si>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</si>
  <si>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</si>
  <si>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</si>
  <si>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</si>
  <si>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</si>
  <si>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</si>
  <si>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</si>
  <si>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</si>
  <si>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</si>
  <si>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</si>
  <si>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</si>
  <si>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</si>
  <si>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</si>
  <si>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</si>
  <si>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</si>
  <si>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</si>
  <si>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</si>
  <si>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</si>
  <si>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</si>
  <si>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</si>
  <si>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</si>
  <si>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</si>
  <si>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</si>
  <si>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</si>
  <si>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</si>
  <si>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</si>
  <si>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</si>
  <si>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</si>
  <si>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</si>
  <si>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</si>
  <si>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</si>
  <si>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</si>
  <si>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</si>
  <si>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</si>
  <si>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</si>
  <si>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</si>
  <si>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</si>
  <si>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</si>
  <si>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</si>
  <si>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</si>
  <si>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</si>
  <si>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</si>
  <si>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</si>
  <si>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</si>
  <si>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</si>
  <si>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</si>
  <si>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</si>
  <si>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</si>
  <si>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</si>
  <si>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</si>
  <si>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</si>
  <si>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</si>
  <si>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</si>
  <si>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</si>
  <si>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</si>
  <si>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</si>
  <si>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</si>
  <si>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</si>
  <si>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</si>
  <si>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</si>
  <si>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</si>
  <si>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</si>
  <si>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</si>
  <si>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</si>
  <si>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</si>
  <si>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</si>
  <si>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</si>
  <si>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</si>
  <si>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</si>
  <si>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</si>
  <si>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</si>
  <si>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</si>
  <si>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</si>
  <si>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</si>
  <si>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</si>
  <si>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</si>
  <si>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</si>
  <si>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</si>
  <si>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</si>
  <si>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</si>
  <si>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</si>
  <si>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</si>
  <si>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</si>
  <si>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</si>
  <si>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</si>
  <si>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</si>
  <si>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</si>
  <si>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</si>
  <si>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</si>
  <si>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</si>
  <si>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</si>
  <si>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</si>
  <si>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</si>
  <si>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</si>
  <si>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</si>
  <si>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</si>
  <si>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</si>
  <si>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</si>
  <si>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</si>
  <si>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</si>
  <si>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</si>
  <si>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</si>
  <si>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</si>
  <si>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</si>
  <si>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</si>
  <si>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</si>
  <si>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</si>
  <si>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</si>
  <si>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</si>
  <si>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</si>
  <si>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</si>
  <si>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</si>
  <si>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</si>
  <si>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</si>
  <si>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</si>
  <si>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</si>
  <si>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</si>
  <si>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</si>
  <si>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</si>
  <si>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</si>
  <si>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</si>
  <si>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</si>
  <si>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</si>
  <si>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</si>
  <si>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</si>
  <si>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</si>
  <si>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</si>
  <si>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</si>
  <si>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</si>
  <si>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</si>
  <si>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</si>
  <si>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</si>
  <si>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</si>
  <si>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</si>
  <si>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</si>
  <si>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</si>
  <si>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</si>
  <si>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</si>
  <si>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</si>
  <si>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</si>
  <si>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</si>
  <si>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</si>
  <si>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</si>
  <si>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</si>
  <si>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</si>
  <si>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</si>
  <si>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</si>
  <si>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</si>
  <si>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</si>
  <si>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</si>
  <si>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</si>
  <si>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</si>
  <si>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</si>
  <si>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</si>
  <si>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</si>
  <si>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</si>
  <si>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</si>
  <si>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</si>
  <si>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</si>
  <si>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</si>
  <si>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</si>
  <si>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</si>
  <si>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</si>
  <si>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</si>
  <si>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</si>
  <si>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</si>
  <si>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</si>
  <si>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</si>
  <si>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</si>
  <si>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</si>
  <si>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</si>
  <si>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</si>
  <si>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</si>
  <si>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</si>
  <si>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</si>
  <si>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</si>
  <si>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</si>
  <si>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</si>
  <si>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</si>
  <si>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</si>
  <si>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</si>
  <si>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</si>
  <si>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</si>
  <si>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</si>
  <si>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</si>
  <si>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</si>
  <si>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</si>
  <si>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</si>
  <si>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</si>
  <si>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</si>
  <si>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</si>
  <si>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</si>
  <si>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</si>
  <si>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</si>
  <si>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</si>
  <si>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</si>
  <si>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</si>
  <si>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</si>
  <si>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</si>
  <si>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</si>
  <si>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</si>
  <si>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</si>
  <si>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</si>
  <si>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</si>
  <si>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</si>
  <si>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</si>
  <si>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</si>
  <si>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</si>
  <si>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</si>
  <si>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</si>
  <si>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</si>
  <si>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</si>
  <si>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</si>
  <si>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</si>
  <si>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</si>
  <si>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</si>
  <si>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</si>
  <si>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</si>
  <si>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</si>
  <si>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</si>
  <si>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</si>
  <si>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</si>
  <si>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</si>
  <si>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</si>
  <si>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</si>
  <si>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</si>
  <si>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</si>
  <si>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</si>
  <si>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</si>
  <si>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</si>
  <si>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</si>
  <si>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</si>
  <si>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</si>
  <si>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</si>
  <si>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</si>
  <si>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</si>
  <si>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</si>
  <si>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</si>
  <si>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</si>
  <si>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</si>
  <si>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</si>
  <si>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</si>
  <si>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</si>
  <si>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</si>
  <si>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</si>
  <si>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</si>
  <si>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</si>
  <si>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</si>
  <si>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</si>
  <si>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</si>
  <si>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</si>
  <si>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</si>
  <si>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</si>
  <si>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</si>
  <si>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</si>
  <si>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</si>
  <si>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</si>
  <si>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</si>
  <si>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</si>
  <si>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</si>
  <si>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</si>
  <si>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</si>
  <si>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</si>
  <si>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</si>
  <si>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</si>
  <si>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</si>
  <si>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</si>
  <si>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</si>
  <si>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</si>
  <si>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</si>
  <si>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</si>
  <si>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</si>
  <si>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</si>
  <si>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</si>
  <si>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</si>
  <si>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</si>
  <si>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</si>
  <si>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</si>
  <si>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</si>
  <si>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</si>
  <si>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</si>
  <si>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</si>
  <si>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</si>
  <si>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</si>
  <si>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</si>
  <si>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</si>
  <si>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</si>
  <si>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</si>
  <si>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</si>
  <si>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</si>
  <si>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</si>
  <si>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</si>
  <si>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</si>
  <si>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</si>
  <si>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</si>
  <si>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</si>
  <si>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</si>
  <si>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</si>
  <si>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</si>
  <si>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</si>
  <si>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</si>
  <si>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</si>
  <si>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</si>
  <si>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</si>
  <si>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</si>
  <si>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</si>
  <si>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</si>
  <si>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</si>
  <si>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</si>
  <si>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</si>
  <si>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</si>
  <si>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</si>
  <si>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</si>
  <si>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</si>
  <si>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</si>
  <si>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</si>
  <si>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</si>
  <si>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</si>
  <si>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</si>
  <si>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</si>
  <si>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</si>
  <si>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</si>
  <si>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</si>
  <si>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</si>
  <si>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</si>
  <si>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</si>
  <si>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</si>
  <si>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</si>
  <si>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</si>
  <si>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</si>
  <si>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</si>
  <si>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</si>
  <si>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</si>
  <si>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</si>
  <si>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</si>
  <si>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</si>
  <si>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</si>
  <si>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</si>
  <si>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</si>
  <si>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</si>
  <si>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</si>
  <si>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</si>
  <si>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</si>
  <si>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</si>
  <si>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</si>
  <si>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</si>
  <si>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</si>
  <si>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</si>
  <si>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</si>
  <si>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</si>
  <si>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</si>
  <si>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</si>
  <si>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</si>
  <si>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</si>
  <si>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</si>
  <si>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</si>
  <si>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</si>
  <si>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</si>
  <si>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</si>
  <si>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</si>
  <si>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</si>
  <si>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</si>
  <si>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</si>
  <si>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</si>
  <si>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</si>
  <si>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</si>
  <si>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</si>
  <si>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</si>
  <si>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</si>
  <si>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</si>
  <si>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</si>
  <si>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</si>
  <si>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</si>
  <si>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</si>
  <si>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</si>
  <si>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</si>
  <si>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</si>
  <si>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</si>
  <si>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</si>
  <si>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</si>
  <si>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</si>
  <si>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</si>
  <si>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</si>
  <si>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</si>
  <si>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</si>
  <si>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</si>
  <si>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</si>
  <si>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</si>
  <si>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</si>
  <si>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</si>
  <si>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</si>
  <si>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</si>
  <si>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</si>
  <si>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</si>
  <si>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</si>
  <si>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</si>
  <si>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</si>
  <si>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</si>
  <si>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</si>
  <si>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</si>
  <si>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</si>
  <si>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</si>
  <si>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</si>
  <si>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</si>
  <si>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</si>
  <si>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</si>
  <si>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</si>
  <si>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</si>
  <si>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</si>
  <si>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</si>
  <si>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</si>
  <si>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</si>
  <si>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</si>
  <si>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</si>
  <si>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</si>
  <si>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</si>
  <si>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</si>
  <si>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</si>
  <si>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</si>
  <si>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</si>
  <si>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</si>
  <si>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</si>
  <si>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</si>
  <si>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</si>
  <si>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</si>
  <si>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</si>
  <si>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</si>
  <si>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</si>
  <si>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</si>
  <si>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</si>
  <si>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</si>
  <si>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</si>
  <si>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</si>
  <si>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</si>
  <si>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</si>
  <si>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</si>
  <si>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</si>
  <si>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</si>
  <si>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</si>
  <si>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</si>
  <si>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</si>
  <si>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</si>
  <si>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</si>
  <si>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</si>
  <si>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</si>
  <si>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</si>
  <si>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</si>
  <si>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</si>
  <si>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</si>
  <si>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</si>
  <si>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</si>
  <si>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</si>
  <si>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</si>
  <si>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</si>
  <si>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</si>
  <si>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</si>
  <si>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</si>
  <si>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</si>
  <si>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</si>
  <si>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</si>
  <si>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</si>
  <si>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</si>
  <si>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</si>
  <si>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</si>
  <si>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</si>
  <si>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</si>
  <si>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</si>
  <si>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</si>
  <si>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</si>
  <si>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</si>
  <si>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</si>
  <si>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</si>
  <si>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</si>
  <si>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</si>
  <si>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</si>
  <si>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</si>
  <si>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</si>
  <si>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</si>
  <si>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</si>
  <si>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</si>
  <si>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</si>
  <si>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</si>
  <si>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</si>
  <si>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</si>
  <si>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</si>
  <si>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</si>
  <si>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</si>
  <si>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</si>
  <si>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</si>
  <si>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</si>
  <si>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</si>
  <si>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</si>
  <si>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</si>
  <si>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</si>
  <si>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</si>
  <si>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</si>
  <si>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</si>
  <si>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</si>
  <si>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</si>
  <si>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</si>
  <si>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</si>
  <si>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</si>
  <si>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</si>
  <si>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</si>
  <si>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</si>
  <si>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</si>
  <si>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</si>
  <si>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</si>
  <si>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</si>
  <si>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</si>
  <si>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</si>
  <si>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</si>
  <si>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</si>
  <si>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</si>
  <si>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</si>
  <si>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</si>
  <si>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</si>
  <si>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</si>
  <si>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</si>
  <si>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</si>
  <si>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</si>
  <si>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</si>
  <si>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</si>
  <si>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</si>
  <si>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</si>
  <si>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</si>
  <si>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</si>
  <si>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</si>
  <si>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</si>
  <si>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</si>
  <si>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</si>
  <si>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</si>
  <si>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</si>
  <si>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</si>
  <si>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</si>
  <si>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</si>
  <si>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</si>
  <si>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</si>
  <si>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</si>
  <si>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</si>
  <si>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</si>
  <si>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</si>
  <si>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</si>
  <si>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</si>
  <si>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</si>
  <si>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</si>
  <si>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</si>
  <si>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</si>
  <si>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</si>
  <si>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</si>
  <si>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</si>
  <si>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</si>
  <si>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</si>
  <si>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</si>
  <si>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</si>
  <si>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</si>
  <si>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</si>
  <si>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</si>
  <si>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</si>
  <si>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</si>
  <si>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</si>
  <si>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</si>
  <si>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</si>
  <si>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</si>
  <si>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</si>
  <si>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</si>
  <si>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</si>
  <si>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</si>
  <si>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</si>
  <si>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</si>
  <si>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</si>
  <si>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</si>
  <si>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</si>
  <si>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</si>
  <si>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</si>
  <si>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</si>
  <si>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</si>
  <si>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</si>
  <si>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</si>
  <si>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</si>
  <si>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</si>
  <si>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</si>
  <si>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</si>
  <si>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</si>
  <si>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</si>
  <si>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</si>
  <si>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</si>
  <si>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</si>
  <si>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</si>
  <si>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</si>
  <si>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</si>
  <si>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</si>
  <si>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</si>
  <si>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</si>
  <si>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</si>
  <si>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</si>
  <si>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</si>
  <si>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</si>
  <si>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</si>
  <si>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</si>
  <si>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</si>
  <si>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</si>
  <si>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</si>
  <si>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</si>
  <si>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</si>
  <si>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</si>
  <si>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</si>
  <si>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</si>
  <si>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</si>
  <si>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</si>
  <si>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</si>
  <si>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</si>
  <si>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</si>
  <si>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</si>
  <si>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</si>
  <si>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</si>
  <si>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</si>
  <si>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</si>
  <si>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</si>
  <si>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</si>
  <si>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</si>
  <si>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</si>
  <si>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</si>
  <si>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</si>
  <si>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</si>
  <si>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</si>
  <si>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</si>
  <si>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</si>
  <si>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</si>
  <si>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</si>
  <si>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</si>
  <si>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</si>
  <si>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</si>
  <si>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</si>
  <si>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</si>
  <si>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</si>
  <si>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</si>
  <si>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</si>
  <si>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</si>
  <si>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</si>
  <si>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</si>
  <si>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</si>
  <si>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</si>
  <si>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</si>
  <si>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</si>
  <si>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</si>
  <si>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</si>
  <si>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</si>
  <si>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</si>
  <si>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</si>
  <si>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</si>
  <si>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</si>
  <si>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</si>
  <si>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</si>
  <si>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</si>
  <si>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</si>
  <si>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</si>
  <si>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</si>
  <si>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</si>
  <si>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</si>
  <si>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</si>
  <si>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</si>
  <si>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</si>
  <si>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</si>
  <si>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</si>
  <si>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</si>
  <si>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</si>
  <si>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</si>
  <si>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</si>
  <si>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</si>
  <si>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</si>
  <si>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</si>
  <si>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</si>
  <si>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</si>
  <si>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</si>
  <si>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</si>
  <si>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</si>
  <si>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</si>
  <si>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</si>
  <si>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</si>
  <si>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</si>
  <si>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</si>
  <si>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</si>
  <si>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</si>
  <si>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</si>
  <si>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</si>
  <si>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</si>
  <si>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</si>
  <si>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</si>
  <si>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</si>
  <si>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</si>
  <si>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</si>
  <si>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</si>
  <si>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</si>
  <si>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</si>
  <si>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</si>
  <si>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</si>
  <si>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</si>
  <si>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</si>
  <si>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</si>
  <si>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</si>
  <si>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</si>
  <si>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</si>
  <si>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</si>
  <si>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</si>
  <si>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</si>
  <si>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</si>
  <si>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</si>
  <si>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</si>
  <si>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</si>
  <si>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</si>
  <si>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</si>
  <si>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</si>
  <si>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</si>
  <si>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</si>
  <si>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</si>
  <si>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</si>
  <si>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</si>
  <si>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</si>
  <si>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</si>
  <si>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</si>
  <si>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</si>
  <si>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</si>
  <si>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</si>
  <si>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</si>
  <si>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</si>
  <si>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</si>
  <si>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</si>
  <si>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</si>
  <si>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</si>
  <si>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</si>
  <si>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</si>
  <si>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</si>
  <si>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</si>
  <si>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</si>
  <si>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</si>
  <si>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</si>
  <si>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</si>
  <si>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</si>
  <si>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</si>
  <si>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</si>
  <si>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</si>
  <si>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</si>
  <si>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</si>
  <si>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</si>
  <si>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</si>
  <si>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</si>
  <si>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</si>
  <si>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</si>
  <si>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</si>
  <si>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</si>
  <si>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</si>
  <si>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</si>
  <si>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</si>
  <si>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</si>
  <si>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</si>
  <si>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</si>
  <si>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</si>
  <si>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</si>
  <si>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</si>
  <si>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</si>
  <si>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</si>
  <si>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</si>
  <si>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</si>
  <si>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</si>
  <si>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</si>
  <si>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</si>
  <si>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</si>
  <si>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</si>
  <si>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</si>
  <si>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</si>
  <si>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</si>
  <si>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</si>
  <si>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</si>
  <si>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</si>
  <si>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</si>
  <si>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</si>
  <si>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</si>
  <si>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</si>
  <si>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</si>
  <si>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</si>
  <si>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</si>
  <si>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</si>
  <si>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</si>
  <si>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</si>
  <si>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</si>
  <si>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</si>
  <si>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</si>
  <si>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</si>
  <si>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</si>
  <si>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</si>
  <si>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</si>
  <si>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</si>
  <si>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</si>
  <si>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</si>
  <si>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</si>
  <si>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</si>
  <si>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</si>
  <si>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</si>
  <si>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</si>
  <si>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</si>
  <si>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</si>
  <si>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</si>
  <si>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</si>
  <si>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</si>
  <si>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</si>
  <si>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</si>
  <si>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</si>
  <si>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</si>
  <si>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</si>
  <si>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</si>
  <si>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</si>
  <si>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</si>
  <si>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</si>
  <si>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</si>
  <si>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</si>
  <si>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</si>
  <si>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</si>
  <si>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</si>
  <si>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</si>
  <si>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</si>
  <si>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</si>
  <si>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</si>
  <si>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</si>
  <si>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</si>
  <si>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</si>
  <si>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</si>
  <si>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</si>
  <si>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</si>
  <si>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</si>
  <si>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</si>
  <si>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</si>
  <si>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</si>
  <si>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</si>
  <si>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</si>
  <si>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</si>
  <si>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</si>
  <si>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</si>
  <si>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</si>
  <si>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</si>
  <si>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</si>
  <si>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</si>
  <si>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</si>
  <si>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</si>
  <si>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</si>
  <si>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</si>
  <si>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</si>
  <si>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</si>
  <si>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</si>
  <si>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</si>
  <si>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</si>
  <si>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</si>
  <si>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</si>
  <si>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</si>
  <si>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</si>
  <si>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</si>
  <si>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</si>
  <si>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</si>
  <si>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</si>
  <si>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</si>
  <si>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</si>
  <si>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</si>
  <si>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</si>
  <si>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</si>
  <si>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</si>
  <si>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</si>
  <si>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</si>
  <si>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</si>
  <si>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</si>
  <si>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</si>
  <si>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</si>
  <si>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</si>
  <si>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</si>
  <si>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</si>
  <si>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</si>
  <si>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</si>
  <si>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</si>
  <si>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</si>
  <si>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</si>
  <si>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</si>
  <si>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</si>
  <si>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</si>
  <si>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</si>
  <si>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</si>
  <si>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</si>
  <si>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</si>
  <si>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</si>
  <si>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</si>
  <si>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</si>
  <si>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</si>
  <si>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</si>
  <si>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</si>
  <si>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</si>
  <si>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</si>
  <si>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</si>
  <si>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</si>
  <si>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</si>
  <si>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</si>
  <si>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</si>
  <si>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</si>
  <si>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</si>
  <si>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</si>
  <si>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</si>
  <si>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</si>
  <si>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</si>
  <si>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</si>
  <si>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</si>
  <si>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</si>
  <si>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</si>
  <si>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</si>
  <si>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</si>
  <si>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</si>
  <si>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</si>
  <si>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</si>
  <si>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</si>
  <si>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</si>
  <si>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</si>
  <si>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</si>
  <si>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</si>
  <si>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</si>
  <si>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</si>
  <si>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</si>
  <si>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</si>
  <si>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</si>
  <si>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</si>
  <si>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</si>
  <si>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</si>
  <si>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</si>
  <si>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</si>
  <si>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</si>
  <si>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</si>
  <si>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</si>
  <si>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</si>
  <si>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</si>
  <si>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</si>
  <si>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</si>
  <si>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</si>
  <si>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</si>
  <si>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</si>
  <si>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</si>
  <si>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</si>
  <si>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</si>
  <si>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</si>
  <si>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</si>
  <si>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</si>
  <si>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</si>
  <si>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</si>
  <si>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</si>
  <si>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</si>
  <si>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</si>
  <si>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</si>
  <si>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</si>
  <si>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</si>
  <si>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</si>
  <si>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</si>
  <si>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</si>
  <si>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</si>
  <si>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</si>
  <si>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</si>
  <si>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</si>
  <si>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</si>
  <si>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</si>
  <si>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</si>
  <si>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</si>
  <si>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</si>
  <si>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</si>
  <si>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</si>
  <si>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</si>
  <si>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</si>
  <si>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</si>
  <si>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</si>
  <si>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</si>
  <si>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</si>
  <si>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</si>
  <si>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</si>
  <si>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</si>
  <si>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</si>
  <si>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</si>
  <si>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</si>
  <si>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</si>
  <si>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</si>
  <si>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</si>
  <si>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</si>
  <si>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</si>
  <si>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</si>
  <si>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</si>
  <si>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</si>
  <si>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</si>
  <si>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</si>
  <si>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</si>
  <si>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</si>
  <si>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</si>
  <si>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</si>
  <si>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</si>
  <si>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</si>
  <si>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</si>
  <si>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</si>
  <si>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</si>
  <si>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</si>
  <si>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</si>
  <si>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</si>
  <si>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</si>
  <si>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</si>
  <si>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</si>
  <si>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</si>
  <si>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</si>
  <si>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</si>
  <si>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</si>
  <si>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</si>
  <si>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</si>
  <si>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</si>
  <si>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</si>
  <si>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</si>
  <si>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</si>
  <si>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</si>
  <si>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</si>
  <si>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</si>
  <si>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</si>
  <si>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</si>
  <si>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</si>
  <si>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</si>
  <si>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</si>
  <si>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</si>
  <si>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</si>
  <si>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</si>
  <si>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</si>
  <si>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</si>
  <si>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</si>
  <si>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</si>
  <si>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</si>
  <si>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</si>
  <si>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</si>
  <si>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</si>
  <si>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</si>
  <si>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</si>
  <si>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</si>
  <si>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</si>
  <si>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</si>
  <si>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</si>
  <si>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</si>
  <si>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</si>
  <si>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</si>
  <si>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</si>
  <si>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</si>
  <si>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</si>
  <si>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</si>
  <si>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</si>
  <si>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</si>
  <si>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</si>
  <si>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</si>
  <si>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</si>
  <si>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</si>
  <si>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</si>
  <si>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</si>
  <si>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</si>
  <si>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</si>
  <si>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</si>
  <si>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</si>
  <si>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</si>
  <si>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</si>
  <si>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</si>
  <si>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</si>
  <si>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</si>
  <si>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</si>
  <si>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</si>
  <si>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</si>
  <si>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</si>
  <si>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</si>
  <si>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</si>
  <si>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</si>
  <si>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</si>
  <si>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</si>
  <si>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</si>
  <si>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</si>
  <si>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</si>
  <si>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</si>
  <si>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</si>
  <si>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</si>
  <si>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</si>
  <si>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</si>
  <si>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</si>
  <si>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</si>
  <si>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</si>
  <si>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</si>
  <si>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</si>
  <si>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</si>
  <si>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</si>
  <si>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</si>
  <si>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</si>
  <si>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</si>
  <si>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</si>
  <si>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</si>
  <si>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</si>
  <si>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</si>
  <si>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</si>
  <si>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</si>
  <si>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</si>
  <si>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</si>
  <si>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</si>
  <si>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</si>
  <si>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</si>
  <si>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</si>
  <si>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</si>
  <si>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</si>
  <si>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</si>
  <si>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</si>
  <si>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</si>
  <si>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</si>
  <si>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</si>
  <si>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</si>
  <si>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</si>
  <si>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</si>
  <si>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</si>
  <si>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</si>
  <si>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</si>
  <si>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</si>
  <si>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</si>
  <si>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</si>
  <si>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</si>
  <si>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</si>
  <si>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</si>
  <si>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</si>
  <si>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</si>
  <si>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</si>
  <si>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</si>
  <si>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</si>
  <si>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</si>
  <si>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</si>
  <si>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</si>
  <si>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</si>
  <si>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</si>
  <si>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</si>
  <si>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</si>
  <si>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</si>
  <si>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</si>
  <si>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</si>
  <si>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</si>
  <si>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</si>
  <si>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</si>
  <si>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</si>
  <si>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</si>
  <si>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</si>
  <si>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</si>
  <si>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</si>
  <si>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</si>
  <si>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</si>
  <si>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</si>
  <si>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</si>
  <si>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</si>
  <si>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</si>
  <si>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</si>
  <si>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</si>
  <si>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</si>
  <si>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</si>
  <si>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</si>
  <si>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</si>
  <si>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</si>
  <si>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</si>
  <si>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</si>
  <si>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</si>
  <si>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</si>
  <si>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</si>
  <si>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</si>
  <si>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</si>
  <si>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</si>
  <si>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</si>
  <si>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</si>
  <si>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</si>
  <si>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</si>
  <si>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</si>
  <si>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</si>
  <si>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</si>
  <si>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</si>
  <si>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</si>
  <si>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</si>
  <si>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</si>
  <si>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</si>
  <si>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</si>
  <si>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</si>
  <si>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</si>
  <si>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</si>
  <si>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</si>
  <si>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</si>
  <si>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</si>
  <si>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</si>
  <si>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</si>
  <si>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</si>
  <si>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</si>
  <si>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</si>
  <si>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</si>
  <si>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Restored BY PG </t>
  </si>
  <si>
    <t xml:space="preserve">no PCM </t>
  </si>
  <si>
    <t>ETA 20 min</t>
  </si>
  <si>
    <t xml:space="preserve">
YNA0534</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</si>
  <si>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</si>
  <si>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</si>
  <si>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</si>
  <si>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</si>
  <si>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</si>
  <si>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60 Min</t>
  </si>
  <si>
    <t>no pcm</t>
  </si>
  <si>
    <t>SCECO cut in area and team on the way to saving JED2928</t>
  </si>
  <si>
    <t xml:space="preserve">SCECO cut in area and team on the way to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</si>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</sst>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20" borderId="21" xfId="0" applyFont="1" applyFill="1" applyBorder="1" applyAlignment="1">
      <alignment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5" dataDxfId="154" headerRowBorderDxfId="152" tableBorderDxfId="153" totalsRowBorderDxfId="151">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331.49072638888902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45994.439152314815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45994.439152314815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45994.439152314815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45994.439152314815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45994.439152314815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45994.439152314815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45994.439152314815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45994.439152314815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45994.439152314815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45994.439152314815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45994.439152314815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45994.439152314815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45994.439152314815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45994.439152314815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45994.439152314815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45994.439152314815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45994.439152314815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45994.439152314815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45994.439152314815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45994.439152314815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45994.439152314815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45994.439152314815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45994.439152314815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45994.439152314815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45994.439152314815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45994.439152314815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45994.439152314815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45994.439152314815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45994.439152314815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45994.439152314815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45994.439152314815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45994.439152314815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45994.439152314815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45994.439152314815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45994.439152314815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45994.439152314815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45994.439152314815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45994.439152314815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45994.439152314815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45994.439152314815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45994.439152314815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45994.439152314815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45994.439152314815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45994.439152314815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45994.439152314815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45994.439152314815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45994.439152314815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45994.439152314815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45994.439152314815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45994.439152314815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45994.439152314815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45994.439152314815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45994.439152314815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45994.439152314815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45994.439152314815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45994.439152314815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45994.439152314815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45994.439152314815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45994.439152314815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45994.439152314815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45994.439152314815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45994.439152314815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45994.439152314815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45994.439152314815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45994.439152314815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45994.439152314815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45994.439152314815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45994.439152314815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45994.439152314815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45994.439152314815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45994.439152314815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45994.439152314815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45994.439152314815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45994.439152314815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45994.439152314815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45994.439152314815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45994.439152314815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45994.439152314815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45994.439152314815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45994.439152314815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45994.439152314815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45994.439152314815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45994.439152314815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45994.439152314815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45994.439152314815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45994.439152314815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45994.439152314815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45994.439152314815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45994.439152314815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45994.439152314815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45994.439152314815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45994.439152314815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45994.439152314815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45994.439152314815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45994.439152314815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45994.439152314815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45994.439152314815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45994.439152314815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45994.439152314815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45994.439152314815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45994.439152314815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45994.439152314815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45994.439152314815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45994.439152314815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45994.439152314815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45994.439152314815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45994.439152314815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45994.439152314815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45994.439152314815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45994.439152314815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45994.439152314815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45994.439152314815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45994.439152314815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45994.439152314815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45994.439152314815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45994.439152314815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45994.439152314815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45994.439152314815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45994.439152314815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45994.439152314815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45994.439152314815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45994.439152314815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45994.439152314815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45994.439152314815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45994.439152314815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45994.439152314815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45994.439152314815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45994.439152314815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45994.439152314815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45994.439152314815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45994.439152314815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45994.439152314815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45994.439152314815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45994.439152314815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45994.439152314815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45994.439152314815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45994.439152314815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45994.439152314815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45994.439152314815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45994.439152314815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45994.439152314815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45994.439152314815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45994.439152314815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45994.439152314815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45994.439152314815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45994.439152314815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45994.439152314815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45994.439152314815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45994.439152314815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45994.439152314815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45994.439152314815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45994.439152314815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45994.439152314815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45994.439152314815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45994.439152314815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45994.439152314815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45994.439152314815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45994.439152314815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45994.439152314815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45994.439152314815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45994.439152314815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45994.439152314815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45994.439152314815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45994.439152314815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45994.439152314815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45994.439152314815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45994.439152314815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45994.439152314815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45994.439152314815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45994.439152314815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45994.439152314815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45994.439152314815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45994.439152314815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45994.439152314815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45994.439152314815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45994.439152314815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45994.439152314815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45994.439152314815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45994.439152314815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45994.439152314815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45994.439152314815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45994.439152314815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45994.439152314815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45994.439152314815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45994.439152314815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45994.439152314815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45994.439152314815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45994.439152314815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45994.439152314815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45994.439152314815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45994.439152314815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45994.439152314815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45994.439152314815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45994.439152314815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45994.439152314815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45994.439152314815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45994.439152314815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45994.439152314815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45994.439152314815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45994.439152314815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45994.439152314815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45994.439152314815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45994.439152314815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45994.439152314815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45994.439152314815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45994.439152314815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5B3488C0-1922-4927-A36D-191FF3DF4C3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169.43931435185368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10.051733333333686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8.6177777775446884E-2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45994.439152314815</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45994.439152314815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45994.439152314815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45994.439152314815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45994.439152314815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45994.439152314815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45994.439152314815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45994.439152314815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45994.439152314815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45994.439152314815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45994.439152314815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45994.439152314815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45994.439152314815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45994.439152314815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45994.439152314815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45994.439152314815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45994.439152314815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45994.439152314815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45994.439152314815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45994.439152314815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45994.439152314815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45994.439152314815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45994.439152314815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45994.439152314815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45994.439152314815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45994.439152314815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45994.439152314815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45994.439152314815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45994.439152314815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45994.439152314815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45994.439152314815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45994.439152314815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45994.439152314815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45994.439152314815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45994.439152314815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45994.439152314815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45994.439152314815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45994.439152314815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45994.439152314815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45994.439152314815</v>
      </c>
      <c r="H7" s="22"/>
      <c r="I7" s="19" t="str">
        <f>IFERROR(VLOOKUP(D7,DB!A:F,6,0),"")</f>
        <v/>
      </c>
      <c r="J7" s="18" t="str">
        <f>IFERROR(VLOOKUP(D7,DB!A:G,7,0),"")</f>
        <v/>
      </c>
      <c r="K7" s="42"/>
      <c r="L7" s="23" t="str">
        <f>IFERROR(VLOOKUP(D7,DB!A:I,9,0),"")</f>
        <v/>
      </c>
    </row>
    <row r="8" spans="1:13" ht="15" customHeight="1">
      <c r="A8" s="19"/>
      <c r="B8" s="58" t="str">
        <f>IFERROR(VLOOKUP(D8,DB!A:K,11,0),"")</f>
        <v/>
      </c>
      <c r="C8" s="18"/>
      <c r="D8" s="153" t="s">
        <v>39196</v>
      </c>
      <c r="E8" s="18"/>
      <c r="F8" s="20"/>
      <c r="G8" s="21">
        <f t="shared" ca="1" si="0"/>
        <v>45994.439152314815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45994.439152314815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45994.439152314815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45994.439152314815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45994.439152314815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45994.439152314815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45994.439152314815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45994.439152314815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45994.439152314815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45994.439152314815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45994.439152314815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45994.439152314815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45994.439152314815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45994.439152314815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45994.439152314815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45994.439152314815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45994.439152314815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45994.439152314815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45994.439152314815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45994.439152314815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45994.439152314815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45994.439152314815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45994.439152314815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45994.439152314815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45994.439152314815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45994.439152314815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45994.439152314815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45994.439152314815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45994.439152314815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45994.439152314815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45994.439152314815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45994.439152314815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45994.439152314815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45994.439152314815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45994.439152314815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45994.439152314815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45994.439152314815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45994.439152314815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45994.439152314815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45994.439152314815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45994.439152314815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45994.439152314815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45994.439152314815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45994.439152314815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45994.439152314815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45994.439152314815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45994.439152314815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45994.439152314815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45994.439152314815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45994.439152314815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45994.439152314815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45994.439152314815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45994.439152314815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45994.439152314815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45994.439152314815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45994.439152314815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45994.439152314815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45994.439152314815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45994.439152314815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45994.439152314815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45994.439152314815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45994.439152314815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45994.439152314815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45994.439152314815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45994.439152314815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45994.439152314815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45994.439152314815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45994.439152314815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45994.439152314815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45994.439152314815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45994.439152314815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45994.439152314815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45994.439152314815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45994.439152314815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45994.439152314815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45994.439152314815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45994.439152314815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45994.439152314815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45994.439152314815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45994.439152314815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45994.439152314815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45994.439152314815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45994.439152314815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45994.439152314815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45994.439152314815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45994.439152314815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45994.439152314815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45994.439152314815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45994.439152314815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45994.439152314815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45994.439152314815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45994.439152314815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45994.439152314815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45994.439152314815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45994.439152314815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45994.439152314815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45994.439152314815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45994.439152314815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45994.439152314815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45994.439152314815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45994.439152314815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45994.439152314815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45994.439152314815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45994.439152314815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45994.439152314815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45994.439152314815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45994.439152314815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45994.439152314815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45994.439152314815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45994.439152314815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45994.439152314815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45994.439152314815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45994.439152314815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45994.439152314815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45994.439152314815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45994.439152314815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45994.439152314815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45994.439152314815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45994.439152314815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45994.439152314815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45994.439152314815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45994.439152314815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45994.439152314815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45994.439152314815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45994.439152314815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45994.439152314815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45994.439152314815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45994.439152314815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45994.439152314815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45994.439152314815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45994.439152314815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45994.439152314815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45994.439152314815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45994.439152314815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45994.439152314815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45994.439152314815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45994.439152314815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45994.439152314815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45994.439152314815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45994.439152314815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45994.439152314815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45994.439152314815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45994.439152314815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45994.439152314815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45994.439152314815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45994.439152314815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45994.439152314815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45994.439152314815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45994.439152314815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45994.439152314815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45994.439152314815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45994.439152314815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45994.439152314815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45994.439152314815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45994.439152314815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45994.439152314815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45994.439152314815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45994.439152314815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45994.439152314815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45994.439152314815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45994.439152314815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45994.439152314815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45994.439152314815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45994.439152314815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45994.439152314815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45994.439152314815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45994.439152314815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45994.439152314815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45994.439152314815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45994.439152314815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45994.439152314815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45994.439152314815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45994.439152314815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45994.439152314815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45994.439152314815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45994.439152314815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45994.439152314815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45994.439152314815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45994.439152314815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45994.439152314815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45994.439152314815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45994.439152314815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45994.439152314815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45994.439152314815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45994.439152314815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45994.439152314815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45994.439152314815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45994.439152314815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45994.439152314815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45994.439152314815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45994.439152314815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45994.439152314815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45994.439152314815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45994.439152314815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45994.439152314815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45994.439152314815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45994.439152314815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45994.439152314815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45994.439152314815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45994.439152314815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45994.439152314815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45994.439152314815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45994.439152314815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45994.439152314815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45994.439152314815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45994.439152314815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45994.439152314815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45994.439152314815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45994.439152314815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45994.439152314815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45994.439152314815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45994.439152314815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45994.439152314815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45994.439152314815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45994.439152314815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45994.439152314815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45994.439152314815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45994.439152314815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45994.439152314815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45994.439152314815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45994.439152314815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45994.439152314815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45994.439152314815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45994.439152314815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45994.439152314815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45994.439152314815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45994.439152314815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45994.439152314815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45994.439152314815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45994.439152314815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45994.439152314815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45994.439152314815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45994.439152314815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45994.439152314815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45994.439152314815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45994.439152314815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45994.439152314815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45994.439152314815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45994.439152314815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45994.439152314815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45994.439152314815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45994.439152314815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45994.439152314815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45994.439152314815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45994.439152314815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45994.439152314815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45994.439152314815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45994.439152314815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45994.439152314815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45994.439152314815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45994.439152314815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45994.439152314815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45994.439152314815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45994.439152314815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45994.439152314815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45994.439152314815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45994.439152314815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45994.439152314815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45994.439152314815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45994.439152314815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45994.439152314815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45994.439152314815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45994.439152314815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45994.439152314815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45994.439152314815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45994.439152314815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45994.439152314815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45994.439152314815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45994.439152314815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45994.439152314815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45994.439152314815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45994.439152314815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45994.439152314815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45994.439152314815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45994.439152314815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45994.439152314815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45994.439152314815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45994.439152314815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45994.439152314815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45994.439152314815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45994.439152314815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45994.439152314815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45994.439152314815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45994.439152314815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45994.439152314815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45994.439152314815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45994.439152314815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45994.439152314815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45994.439152314815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45994.439152314815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45994.439152314815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45994.439152314815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45994.439152314815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45994.439152314815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45994.439152314815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45994.439152314815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45994.439152314815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45994.439152314815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45994.439152314815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45994.439152314815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45994.439152314815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45994.439152314815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45994.439152314815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45994.439152314815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45994.439152314815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45994.439152314815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45994.439152314815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45994.439152314815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45994.439152314815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45994.439152314815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45994.439152314815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45994.439152314815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45994.439152314815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45994.439152314815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45994.439152314815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45994.439152314815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45994.439152314815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45994.439152314815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45994.439152314815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45994.439152314815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45994.439152314815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45994.439152314815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45994.439152314815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45994.439152314815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45994.439152314815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45994.439152314815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45994.439152314815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45994.439152314815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45994.439152314815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45994.439152314815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45994.439152314815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45994.439152314815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45994.439152314815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45994.439152314815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45994.439152314815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45994.439152314815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45994.439152314815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45994.439152314815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45994.439152314815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45994.439152314815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45994.439152314815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45994.439152314815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45994.439152314815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45994.439152314815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45994.439152314815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45994.439152314815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45994.439152314815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45994.439152314815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45994.439152314815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45994.439152314815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45994.439152314815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45994.439152314815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45994.439152314815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45994.439152314815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45994.439152314815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45994.439152314815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45994.439152314815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45994.439152314815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45994.439152314815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45994.439152314815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45994.439152314815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45994.439152314815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45994.439152314815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45994.439152314815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45994.439152314815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45994.439152314815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45994.439152314815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45994.439152314815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45994.439152314815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45994.439152314815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45994.439152314815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45994.439152314815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45994.439152314815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45994.439152314815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45994.439152314815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45994.439152314815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45994.439152314815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45994.439152314815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45994.439152314815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45994.439152314815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45994.439152314815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45994.439152314815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45994.439152314815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45994.439152314815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45994.439152314815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45994.439152314815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45994.439152314815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45994.439152314815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45994.439152314815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45994.439152314815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45994.439152314815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45994.439152314815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45994.439152314815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45994.439152314815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45994.439152314815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45994.439152314815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45994.439152314815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45994.439152314815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45994.439152314815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45994.439152314815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45994.439152314815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45994.439152314815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45994.439152314815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45994.439152314815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45994.439152314815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45994.439152314815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45994.439152314815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45994.439152314815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45994.439152314815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45994.439152314815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45994.439152314815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45994.439152314815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45994.439152314815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45994.439152314815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45994.439152314815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45994.439152314815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45994.439152314815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45994.439152314815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45994.439152314815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45994.439152314815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45994.439152314815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45994.439152314815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45994.439152314815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45994.439152314815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45994.439152314815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45994.439152314815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45994.439152314815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45994.439152314815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45994.439152314815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45994.439152314815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45994.439152314815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45994.439152314815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45994.439152314815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45994.439152314815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45994.439152314815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45994.439152314815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45994.439152314815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45994.439152314815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45994.439152314815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45994.439152314815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45994.439152314815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45994.439152314815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45994.439152314815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45994.439152314815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45994.439152314815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45994.439152314815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45994.439152314815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45994.439152314815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45994.439152314815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45994.439152314815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45994.439152314815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45994.439152314815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45994.439152314815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45994.439152314815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45994.439152314815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45994.439152314815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45994.439152314815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45994.439152314815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45994.439152314815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45994.439152314815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45994.439152314815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45994.439152314815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45994.439152314815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45994.439152314815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45994.439152314815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45994.439152314815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45994.439152314815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45994.439152314815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45994.439152314815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45994.439152314815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45994.439152314815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45994.439152314815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45994.439152314815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45994.439152314815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45994.439152314815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45994.439152314815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45994.439152314815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45994.439152314815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45994.439152314815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45994.439152314815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45994.439152314815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45994.439152314815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45994.439152314815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45994.439152314815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45994.439152314815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45994.439152314815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45994.439152314815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45994.439152314815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45994.439152314815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45994.439152314815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45994.439152314815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45994.439152314815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45994.439152314815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45994.439152314815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45994.439152314815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45994.439152314815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45994.439152314815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45994.439152314815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45994.439152314815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45994.439152314815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45994.439152314815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45994.439152314815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45994.439152314815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45994.439152314815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45994.439152314815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45994.439152314815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45994.439152314815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45994.439152314815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45994.439152314815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45994.439152314815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45994.439152314815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45994.439152314815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45994.439152314815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45994.439152314815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45994.439152314815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45994.439152314815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45994.439152314815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45994.439152314815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45994.439152314815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45994.439152314815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45994.439152314815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45994.439152314815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45994.439152314815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45994.439152314815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45994.439152314815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45994.439152314815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45994.439152314815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45994.439152314815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45994.439152314815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45994.439152314815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45994.439152314815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45994.439152314815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45994.439152314815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45994.439152314815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45994.439152314815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45994.439152314815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45994.439152314815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45994.439152314815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45994.439152314815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45994.439152314815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45994.439152314815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45994.439152314815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45994.439152314815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45994.439152314815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45994.439152314815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45994.439152314815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45994.439152314815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45994.439152314815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45994.439152314815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45994.439152314815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45994.439152314815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45994.439152314815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45994.439152314815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45994.439152314815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45994.439152314815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45994.439152314815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45994.439152314815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45994.439152314815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45994.439152314815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45994.439152314815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45994.439152314815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45994.439152314815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45994.439152314815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45994.439152314815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45994.439152314815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45994.439152314815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45994.439152314815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45994.439152314815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45994.439152314815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45994.439152314815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45994.439152314815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45994.439152314815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45994.439152314815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45994.439152314815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45994.439152314815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45994.439152314815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45994.439152314815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45994.439152314815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45994.439152314815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45994.439152314815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45994.439152314815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45994.439152314815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45994.439152314815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45994.439152314815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45994.439152314815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45994.439152314815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45994.439152314815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45994.439152314815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45994.439152314815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45994.439152314815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45994.439152314815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45994.439152314815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45994.439152314815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45994.439152314815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45994.439152314815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45994.439152314815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45994.439152314815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45994.439152314815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45994.439152314815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45994.439152314815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45994.439152314815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45994.439152314815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45994.439152314815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45994.439152314815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45994.439152314815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45994.439152314815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45994.439152314815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45994.439152314815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45994.439152314815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45994.439152314815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45994.439152314815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45994.439152314815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45994.439152314815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45994.439152314815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45994.439152314815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45994.439152314815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45994.439152314815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45994.439152314815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45994.439152314815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45994.439152314815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45994.439152314815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45994.439152314815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45994.439152314815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45994.439152314815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45994.439152314815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45994.439152314815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45994.439152314815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45994.439152314815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45994.439152314815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45994.439152314815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45994.439152314815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45994.439152314815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45994.439152314815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45994.439152314815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45994.439152314815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45994.439152314815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45994.439152314815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45994.439152314815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45994.439152314815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45994.439152314815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45994.439152314815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45994.439152314815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45994.439152314815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45994.439152314815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45994.439152314815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45994.439152314815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45994.439152314815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45994.439152314815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45994.439152314815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45994.439152314815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45994.439152314815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45994.439152314815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45994.439152314815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45994.439152314815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45994.439152314815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45994.439152314815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45994.439152314815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45994.439152314815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45994.439152314815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45994.439152314815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45994.439152314815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45994.439152314815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45994.439152314815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45994.439152314815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45994.439152314815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45994.439152314815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45994.439152314815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45994.439152314815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45994.439152314815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45994.439152314815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45994.439152314815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45994.439152314815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45994.439152314815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45994.439152314815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45994.439152314815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45994.439152314815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45994.439152314815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45994.439152314815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45994.439152314815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45994.439152314815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45994.439152314815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45994.439152314815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45994.439152314815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45994.439152314815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45994.439152314815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45994.439152314815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45994.439152314815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45994.439152314815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45994.439152314815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45994.439152314815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45994.439152314815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45994.439152314815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45994.439152314815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45994.439152314815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45994.439152314815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45994.439152314815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45994.439152314815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45994.439152314815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45994.439152314815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45994.439152314815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45994.439152314815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45994.439152314815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45994.439152314815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45994.439152314815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45994.439152314815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45994.439152314815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45994.439152314815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45994.439152314815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45994.439152314815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45994.439152314815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45994.439152314815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45994.439152314815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45994.439152314815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45994.439152314815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45994.439152314815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45994.439152314815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45994.439152314815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45994.439152314815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45994.439152314815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45994.439152314815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45994.439152314815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45994.439152314815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45994.439152314815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45994.439152314815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45994.439152314815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45994.439152314815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45994.439152314815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45994.439152314815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45994.439152314815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45994.439152314815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45994.439152314815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45994.439152314815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45994.439152314815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45994.439152314815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45994.439152314815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45994.439152314815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45994.439152314815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45994.439152314815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45994.439152314815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45994.439152314815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45994.439152314815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45994.439152314815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45994.439152314815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45994.439152314815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45994.439152314815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45994.439152314815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45994.439152314815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45994.439152314815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45994.439152314815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45994.439152314815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45994.439152314815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45994.439152314815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45994.439152314815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45994.439152314815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45994.439152314815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45994.439152314815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45994.439152314815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45994.439152314815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45994.439152314815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45994.439152314815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45994.439152314815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45994.439152314815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45994.439152314815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45994.439152314815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45994.439152314815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45994.439152314815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45994.439152314815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45994.439152314815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45994.439152314815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45994.439152314815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45994.439152314815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45994.439152314815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45994.439152314815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45994.439152314815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45994.439152314815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45994.439152314815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45994.439152314815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45994.439152314815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45994.439152314815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45994.439152314815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45994.439152314815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45994.439152314815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45994.439152314815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45994.439152314815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45994.439152314815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45994.439152314815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45994.439152314815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45994.439152314815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45994.439152314815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45994.439152314815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45994.439152314815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45994.439152314815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45994.439152314815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45994.439152314815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45994.439152314815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45994.439152314815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45994.439152314815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45994.439152314815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45994.439152314815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45994.439152314815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45994.439152314815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45994.439152314815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45994.439152314815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45994.439152314815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45994.439152314815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45994.439152314815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45994.439152314815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45994.439152314815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45994.439152314815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45994.439152314815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45994.439152314815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45994.439152314815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45994.439152314815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45994.439152314815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45994.439152314815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45994.439152314815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45994.439152314815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45994.439152314815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45994.439152314815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45994.439152314815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45994.439152314815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45994.439152314815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45994.439152314815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45994.439152314815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45994.439152314815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45994.439152314815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45994.439152314815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45994.439152314815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45994.439152314815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45994.439152314815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45994.439152314815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45994.439152314815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45994.439152314815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45994.439152314815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45994.439152314815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45994.439152314815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45994.439152314815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45994.439152314815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45994.439152314815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45994.439152314815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45994.439152314815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45994.439152314815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45994.439152314815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45994.439152314815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45994.439152314815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45994.439152314815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45994.439152314815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45994.439152314815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45994.439152314815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45994.439152314815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45994.439152314815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45994.439152314815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45994.439152314815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45994.439152314815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45994.439152314815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45994.439152314815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45994.439152314815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45994.439152314815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45994.439152314815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45994.439152314815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45994.439152314815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45994.439152314815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45994.439152314815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45994.439152314815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45994.439152314815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45994.439152314815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45994.439152314815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45994.439152314815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45994.439152314815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45994.439152314815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45994.439152314815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45994.439152314815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45994.439152314815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45994.439152314815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45994.439152314815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45994.439152314815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45994.439152314815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45994.439152314815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45994.439152314815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45994.439152314815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45994.439152314815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45994.439152314815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45994.439152314815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45994.439152314815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45994.439152314815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45994.439152314815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45994.439152314815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45994.439152314815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45994.439152314815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45994.439152314815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45994.439152314815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45994.439152314815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45994.439152314815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45994.439152314815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45994.439152314815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45994.439152314815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45994.439152314815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45994.439152314815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45994.439152314815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45994.439152314815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45994.439152314815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45994.439152314815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45994.439152314815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45994.439152314815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45994.439152314815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45994.439152314815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45994.439152314815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45994.439152314815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45994.439152314815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45994.439152314815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45994.439152314815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45994.439152314815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45994.439152314815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45994.439152314815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45994.439152314815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45994.439152314815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45994.439152314815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45994.439152314815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45994.439152314815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45994.439152314815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45994.439152314815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45994.439152314815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45994.439152314815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45994.439152314815</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290.95843472221895</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35680</v>
      </c>
      <c r="E3" s="91" t="s">
        <v>39106</v>
      </c>
      <c r="F3" s="92">
        <v>45993.988888888889</v>
      </c>
      <c r="G3" s="93">
        <f ca="1">IFERROR(NOW()-F3,"")</f>
        <v>0.45026342592609581</v>
      </c>
      <c r="H3" s="92">
        <v>45993.983101851853</v>
      </c>
      <c r="I3" s="110" t="str">
        <f>IFERROR(VLOOKUP(D3,DB!A:F,6,0),"")</f>
        <v>Generator-SG</v>
      </c>
      <c r="J3" s="110" t="str">
        <f>IFERROR(VLOOKUP(D3,DB!A:G,7,0),"")</f>
        <v>Good</v>
      </c>
      <c r="K3" s="94" t="s">
        <v>39200</v>
      </c>
      <c r="L3" s="88" t="str">
        <f>IFERROR(VLOOKUP(D3,DB!A:I,9,0),"")</f>
        <v>Latis</v>
      </c>
    </row>
    <row r="4" spans="1:16" ht="15" customHeight="1">
      <c r="A4" s="110" t="s">
        <v>39201</v>
      </c>
      <c r="B4" s="110" t="str">
        <f>IFERROR(VLOOKUP(D4,DB!A:K,11,0),"")</f>
        <v>R4</v>
      </c>
      <c r="C4" s="90">
        <v>1</v>
      </c>
      <c r="D4" s="88" t="s">
        <v>35275</v>
      </c>
      <c r="E4" s="91" t="s">
        <v>39106</v>
      </c>
      <c r="F4" s="92">
        <v>45994.368217592593</v>
      </c>
      <c r="G4" s="93">
        <f ca="1">IFERROR(NOW()-F4,"")</f>
        <v>7.0934722221863922E-2</v>
      </c>
      <c r="H4" s="92">
        <v>45994.368055555555</v>
      </c>
      <c r="I4" s="110" t="str">
        <f>IFERROR(VLOOKUP(D4,DB!A:F,6,0),"")</f>
        <v>Generator-SG</v>
      </c>
      <c r="J4" s="110" t="str">
        <f>IFERROR(VLOOKUP(D4,DB!A:G,7,0),"")</f>
        <v>Dead</v>
      </c>
      <c r="K4" s="94" t="s">
        <v>39202</v>
      </c>
      <c r="L4" s="88" t="str">
        <f>IFERROR(VLOOKUP(D4,DB!A:I,9,0),"")</f>
        <v>Latis</v>
      </c>
    </row>
    <row r="5" spans="1:16" ht="15" customHeight="1">
      <c r="A5" s="110" t="s">
        <v>39203</v>
      </c>
      <c r="B5" s="110" t="str">
        <f>IFERROR(VLOOKUP(D5,DB!A:K,11,0),"")</f>
        <v>R4</v>
      </c>
      <c r="C5" s="90">
        <v>1</v>
      </c>
      <c r="D5" s="88" t="s">
        <v>35322</v>
      </c>
      <c r="E5" s="91" t="s">
        <v>39106</v>
      </c>
      <c r="F5" s="92"/>
      <c r="G5" s="93">
        <f ca="1">IFERROR(NOW()-F5,"")</f>
        <v>45994.439152314815</v>
      </c>
      <c r="H5" s="92">
        <v>45994.361608796295</v>
      </c>
      <c r="I5" s="110" t="str">
        <f>IFERROR(VLOOKUP(D5,DB!A:F,6,0),"")</f>
        <v>SCECO</v>
      </c>
      <c r="J5" s="110" t="str">
        <f>IFERROR(VLOOKUP(D5,DB!A:G,7,0),"")</f>
        <v>Weak</v>
      </c>
      <c r="K5" s="94" t="s">
        <v>39202</v>
      </c>
      <c r="L5" s="88" t="str">
        <f>IFERROR(VLOOKUP(D5,DB!A:I,9,0),"")</f>
        <v>Latis</v>
      </c>
    </row>
    <row r="6" spans="1:16" ht="15" customHeight="1">
      <c r="A6" s="110" t="s">
        <v>39203</v>
      </c>
      <c r="B6" s="110" t="str">
        <f>IFERROR(VLOOKUP(D6,DB!A:K,11,0),"")</f>
        <v>R4</v>
      </c>
      <c r="C6" s="90">
        <v>1</v>
      </c>
      <c r="D6" s="88" t="s">
        <v>35273</v>
      </c>
      <c r="E6" s="91" t="s">
        <v>39106</v>
      </c>
      <c r="F6" s="92"/>
      <c r="G6" s="93">
        <f ca="1">IFERROR(NOW()-F6,"")</f>
        <v>45994.439152314815</v>
      </c>
      <c r="H6" s="92">
        <v>45994.361620370371</v>
      </c>
      <c r="I6" s="110" t="str">
        <f>IFERROR(VLOOKUP(D6,DB!A:F,6,0),"")</f>
        <v>SCECO</v>
      </c>
      <c r="J6" s="110" t="str">
        <f>IFERROR(VLOOKUP(D6,DB!A:G,7,0),"")</f>
        <v>Vandalized</v>
      </c>
      <c r="K6" s="94" t="s">
        <v>39204</v>
      </c>
      <c r="L6" s="88" t="str">
        <f>IFERROR(VLOOKUP(D6,DB!A:I,9,0),"")</f>
        <v>Latis</v>
      </c>
    </row>
    <row r="7" spans="1:16" ht="15" customHeight="1">
      <c r="A7" s="110" t="s">
        <v>39203</v>
      </c>
      <c r="B7" s="110" t="str">
        <f>IFERROR(VLOOKUP(D7,DB!A:K,11,0),"")</f>
        <v>R4</v>
      </c>
      <c r="C7" s="90">
        <v>1</v>
      </c>
      <c r="D7" s="88" t="s">
        <v>38471</v>
      </c>
      <c r="E7" s="91" t="s">
        <v>39106</v>
      </c>
      <c r="F7" s="92"/>
      <c r="G7" s="93">
        <f ca="1">IFERROR(NOW()-F7,"")</f>
        <v>45994.439152314815</v>
      </c>
      <c r="H7" s="92">
        <v>45994.362662037034</v>
      </c>
      <c r="I7" s="110" t="str">
        <f>IFERROR(VLOOKUP(D7,DB!A:F,6,0),"")</f>
        <v>SCECO</v>
      </c>
      <c r="J7" s="110" t="str">
        <f>IFERROR(VLOOKUP(D7,DB!A:G,7,0),"")</f>
        <v>No BB Shifted</v>
      </c>
      <c r="K7" s="94" t="s">
        <v>39205</v>
      </c>
      <c r="L7" s="88" t="str">
        <f>IFERROR(VLOOKUP(D7,DB!A:I,9,0),"")</f>
        <v>Latis</v>
      </c>
    </row>
    <row r="8" spans="1:16" ht="15" customHeight="1">
      <c r="A8" s="110" t="s">
        <v>39203</v>
      </c>
      <c r="B8" s="110" t="str">
        <f>IFERROR(VLOOKUP(D8,DB!A:K,11,0),"")</f>
        <v>R4</v>
      </c>
      <c r="C8" s="90">
        <v>1</v>
      </c>
      <c r="D8" s="88" t="s">
        <v>36546</v>
      </c>
      <c r="E8" s="91" t="s">
        <v>39106</v>
      </c>
      <c r="F8" s="92"/>
      <c r="G8" s="93">
        <f t="shared" ref="G8:G52" ca="1" si="0">IFERROR(NOW()-F8,"")</f>
        <v>45994.439152314815</v>
      </c>
      <c r="H8" s="92">
        <v>45994.397152777776</v>
      </c>
      <c r="I8" s="110" t="str">
        <f>IFERROR(VLOOKUP(D8,DB!A:F,6,0),"")</f>
        <v>SCECO</v>
      </c>
      <c r="J8" s="110" t="str">
        <f>IFERROR(VLOOKUP(D8,DB!A:G,7,0),"")</f>
        <v>Dead</v>
      </c>
      <c r="K8" s="94" t="s">
        <v>39202</v>
      </c>
      <c r="L8" s="88" t="str">
        <f>IFERROR(VLOOKUP(D8,DB!A:I,9,0),"")</f>
        <v>Latis</v>
      </c>
    </row>
    <row r="9" spans="1:16" ht="15" customHeight="1">
      <c r="A9" s="110"/>
      <c r="B9" s="110" t="str">
        <f>IFERROR(VLOOKUP(D9,DB!A:K,11,0),"")</f>
        <v/>
      </c>
      <c r="C9" s="90"/>
      <c r="D9" s="88"/>
      <c r="E9" s="91"/>
      <c r="F9" s="92"/>
      <c r="G9" s="93">
        <f t="shared" ca="1" si="0"/>
        <v>45994.439152314815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45994.439152314815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45994.439152314815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45994.439152314815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45994.439152314815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45994.439152314815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45994.439152314815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45994.439152314815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45994.439152314815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45994.439152314815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45994.439152314815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45994.439152314815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45994.439152314815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45994.439152314815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45994.439152314815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45994.439152314815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45994.439152314815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45994.439152314815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45994.439152314815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45994.439152314815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45994.439152314815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45994.439152314815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45994.439152314815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45994.439152314815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45994.439152314815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45994.439152314815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45994.439152314815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45994.439152314815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45994.439152314815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45994.439152314815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45994.439152314815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45994.439152314815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45994.439152314815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45994.439152314815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45994.439152314815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45994.439152314815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45994.439152314815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45994.439152314815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45994.439152314815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45994.439152314815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45994.439152314815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45994.439152314815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45994.439152314815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45994.439152314815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45994.439152314815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45994.439152314815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45994.439152314815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45994.439152314815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45994.439152314815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45994.439152314815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45994.439152314815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45994.439152314815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45994.439152314815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45994.439152314815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45994.439152314815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45994.439152314815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45994.439152314815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45994.439152314815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45994.439152314815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45994.439152314815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45994.439152314815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45994.439152314815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45994.439152314815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45994.439152314815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45994.439152314815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45994.439152314815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45994.439152314815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45994.439152314815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45994.439152314815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45994.439152314815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45994.439152314815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45994.439152314815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45994.439152314815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45994.439152314815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45994.439152314815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45994.439152314815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45994.439152314815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45994.439152314815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45994.439152314815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45994.439152314815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45994.439152314815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45994.439152314815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45994.439152314815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45994.439152314815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45994.439152314815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45994.439152314815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45994.439152314815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45994.439152314815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45994.439152314815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45994.439152314815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45994.439152314815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45994.439152314815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45994.439152314815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45994.439152314815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45994.439152314815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45994.439152314815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45994.439152314815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45994.439152314815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45994.439152314815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45994.439152314815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45994.439152314815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45994.439152314815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45994.439152314815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45994.439152314815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45994.439152314815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45994.439152314815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45994.439152314815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45994.439152314815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45994.439152314815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45994.439152314815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45994.439152314815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45994.439152314815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45994.439152314815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45994.439152314815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45994.439152314815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45994.439152314815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45994.439152314815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45994.439152314815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45994.439152314815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45994.439152314815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45994.439152314815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45994.439152314815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45994.439152314815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45994.439152314815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45994.439152314815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45994.439152314815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45994.439152314815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45994.439152314815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45994.439152314815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45994.439152314815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45994.439152314815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45994.439152314815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45994.439152314815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45994.439152314815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45994.439152314815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45994.439152314815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45994.439152314815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45994.439152314815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45994.439152314815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45994.439152314815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45994.439152314815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45994.439152314815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45994.439152314815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45994.439152314815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45994.439152314815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45994.439152314815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45994.439152314815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45994.439152314815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45994.439152314815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45994.439152314815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45994.439152314815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45994.439152314815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45994.439152314815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45994.439152314815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45994.439152314815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45994.439152314815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45994.439152314815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45994.439152314815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45994.439152314815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45994.439152314815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45994.439152314815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45994.439152314815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45994.439152314815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45994.439152314815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45994.439152314815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45994.439152314815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45994.439152314815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45994.439152314815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45994.439152314815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45994.439152314815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45994.439152314815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45994.439152314815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45994.439152314815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45994.439152314815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45994.439152314815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45994.439152314815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45994.439152314815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45994.439152314815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45994.439152314815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45994.439152314815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45994.439152314815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45994.439152314815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45994.439152314815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45994.439152314815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45994.439152314815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45994.439152314815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45994.439152314815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45994.439152314815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45994.439152314815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45994.439152314815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45994.439152314815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45994.439152314815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45994.439152314815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45994.439152314815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45994.439152314815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45994.439152314815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45994.439152314815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45994.439152314815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45994.439152314815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45994.439152314815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45994.439152314815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45994.439152314815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45994.439152314815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45994.439152314815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45994.439152314815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45994.439152314815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45994.439152314815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45994.439152314815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45994.439152314815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45994.439152314815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45994.439152314815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45994.439152314815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45994.439152314815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45994.439152314815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45994.439152314815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45994.439152314815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45994.439152314815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45994.439152314815</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13" sqref="D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102.60709212962684</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68.25027499999851</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45.778041203702742</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13.065853703701578</v>
      </c>
      <c r="H5" s="136">
        <v>45981.360798611109</v>
      </c>
      <c r="I5" s="106" t="str">
        <f>IFERROR(VLOOKUP(D5,DB!A:F,6,0),"")</f>
        <v>SCECO</v>
      </c>
      <c r="J5" s="106" t="str">
        <f>IFERROR(VLOOKUP(D5,DB!A:G,7,0),"")</f>
        <v>Dead</v>
      </c>
      <c r="K5" s="106" t="s">
        <v>39213</v>
      </c>
      <c r="L5" s="106" t="str">
        <f>IFERROR(VLOOKUP(D5,DB!A:I,9,0),"")</f>
        <v>Latis</v>
      </c>
    </row>
    <row r="6" spans="1:13">
      <c r="A6" s="37"/>
      <c r="B6" s="37" t="str">
        <f>IFERROR(VLOOKUP(D6,DB!A:K,11,0),"")</f>
        <v/>
      </c>
      <c r="C6" s="37"/>
      <c r="D6" s="37"/>
      <c r="E6" s="37"/>
      <c r="F6" s="38"/>
      <c r="G6" s="135">
        <f ca="1">IFERROR(NOW()-F6,"")</f>
        <v>45994.439152314815</v>
      </c>
      <c r="H6" s="38"/>
      <c r="I6" s="37" t="str">
        <f>IFERROR(VLOOKUP(D6,DB!A:F,6,0),"")</f>
        <v/>
      </c>
      <c r="J6" s="37" t="str">
        <f>IFERROR(VLOOKUP(D6,DB!A:G,7,0),"")</f>
        <v/>
      </c>
      <c r="K6" s="37"/>
      <c r="L6" s="37" t="str">
        <f>IFERROR(VLOOKUP(D6,DB!A:I,9,0),"")</f>
        <v/>
      </c>
    </row>
    <row r="7" spans="1:13">
      <c r="A7" s="37"/>
      <c r="B7" s="37" t="str">
        <f>IFERROR(VLOOKUP(D7,DB!A:K,11,0),"")</f>
        <v>R5</v>
      </c>
      <c r="C7" s="37"/>
      <c r="D7" s="37" t="s">
        <v>38336</v>
      </c>
      <c r="E7" s="37"/>
      <c r="F7" s="38"/>
      <c r="G7" s="135">
        <f ca="1">IFERROR(NOW()-F7,"")</f>
        <v>45994.439152314815</v>
      </c>
      <c r="H7" s="38"/>
      <c r="I7" s="37" t="str">
        <f>IFERROR(VLOOKUP(D7,DB!A:F,6,0),"")</f>
        <v>SCECO</v>
      </c>
      <c r="J7" s="37" t="str">
        <f>IFERROR(VLOOKUP(D7,DB!A:G,7,0),"")</f>
        <v>Haj Removal</v>
      </c>
      <c r="K7" s="37"/>
      <c r="L7" s="37" t="str">
        <f>IFERROR(VLOOKUP(D7,DB!A:I,9,0),"")</f>
        <v>Latis</v>
      </c>
    </row>
    <row r="8" spans="1:13">
      <c r="A8" s="37"/>
      <c r="B8" s="37" t="str">
        <f>IFERROR(VLOOKUP(D8,DB!A:K,11,0),"")</f>
        <v/>
      </c>
      <c r="C8" s="37"/>
      <c r="D8" s="37"/>
      <c r="E8" s="37"/>
      <c r="F8" s="38"/>
      <c r="G8" s="135">
        <f ca="1">IFERROR(NOW()-F8,"")</f>
        <v>45994.439152314815</v>
      </c>
      <c r="H8" s="38"/>
      <c r="I8" s="37" t="str">
        <f>IFERROR(VLOOKUP(D8,DB!A:F,6,0),"")</f>
        <v/>
      </c>
      <c r="J8" s="37" t="str">
        <f>IFERROR(VLOOKUP(D8,DB!A:G,7,0),"")</f>
        <v/>
      </c>
      <c r="K8" s="37"/>
      <c r="L8" s="37" t="str">
        <f>IFERROR(VLOOKUP(D8,DB!A:I,9,0),"")</f>
        <v/>
      </c>
    </row>
    <row r="9" spans="1:13">
      <c r="A9" s="37"/>
      <c r="B9" s="37" t="str">
        <f>IFERROR(VLOOKUP(D9,DB!A:K,11,0),"")</f>
        <v>R5</v>
      </c>
      <c r="C9" s="37"/>
      <c r="D9" s="37" t="s">
        <v>32400</v>
      </c>
      <c r="E9" s="37"/>
      <c r="F9" s="38"/>
      <c r="G9" s="135">
        <f ca="1">IFERROR(NOW()-F9,"")</f>
        <v>45994.439152314815</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5">
        <f ca="1">IFERROR(NOW()-F10,"")</f>
        <v>45994.439152314815</v>
      </c>
      <c r="H10" s="38"/>
      <c r="I10" s="37" t="str">
        <f>IFERROR(VLOOKUP(D10,DB!A:F,6,0),"")</f>
        <v/>
      </c>
      <c r="J10" s="37" t="str">
        <f>IFERROR(VLOOKUP(D10,DB!A:G,7,0),"")</f>
        <v/>
      </c>
      <c r="K10" s="37"/>
      <c r="L10" s="37" t="str">
        <f>IFERROR(VLOOKUP(D10,DB!A:I,9,0),"")</f>
        <v/>
      </c>
    </row>
    <row r="11" spans="1:13">
      <c r="A11" s="37"/>
      <c r="B11" s="37" t="str">
        <f>IFERROR(VLOOKUP(D11,DB!A:K,11,0),"")</f>
        <v>R5</v>
      </c>
      <c r="C11" s="37"/>
      <c r="D11" s="37" t="s">
        <v>33717</v>
      </c>
      <c r="E11" s="37"/>
      <c r="F11" s="38"/>
      <c r="G11" s="135">
        <f ca="1">IFERROR(NOW()-F11,"")</f>
        <v>45994.439152314815</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45994.439152314815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45994.439152314815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45994.439152314815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45994.439152314815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45994.439152314815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45994.439152314815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45994.439152314815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45994.439152314815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45994.439152314815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45994.439152314815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45994.439152314815</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45994.439152314815</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39067</v>
      </c>
      <c r="E2" s="142" t="s">
        <v>39106</v>
      </c>
      <c r="F2" s="121">
        <v>45994.265324074076</v>
      </c>
      <c r="G2" s="72">
        <f ca="1">IFERROR(NOW()-F2,"-")</f>
        <v>0.17382824073865777</v>
      </c>
      <c r="H2" s="121">
        <v>45994.246701388889</v>
      </c>
      <c r="I2" s="119" t="str">
        <f>IFERROR(VLOOKUP(D2,DB!A:F,6,0),"")</f>
        <v>Generator-SG</v>
      </c>
      <c r="J2" s="119" t="str">
        <f>IFERROR(VLOOKUP(D2,DB!A:G,7,0),"")</f>
        <v>Dead</v>
      </c>
      <c r="K2" s="122" t="s">
        <v>39215</v>
      </c>
      <c r="L2" s="137" t="str">
        <f>IFERROR(VLOOKUP(D2,DB!A:I,9,0),"")</f>
        <v>Latis</v>
      </c>
    </row>
    <row r="3" spans="1:16382" ht="31.5" customHeight="1">
      <c r="A3" s="118" t="s">
        <v>39216</v>
      </c>
      <c r="B3" s="119" t="str">
        <f>IFERROR(VLOOKUP(D3,DB!A:K,11,0),"")</f>
        <v>R6</v>
      </c>
      <c r="C3" s="120">
        <v>9</v>
      </c>
      <c r="D3" s="119" t="s">
        <v>29929</v>
      </c>
      <c r="E3" s="142" t="s">
        <v>39185</v>
      </c>
      <c r="F3" s="121">
        <v>45994.307106481479</v>
      </c>
      <c r="G3" s="72">
        <f ca="1">IFERROR(NOW()-F3,"-")</f>
        <v>0.13204583333572373</v>
      </c>
      <c r="H3" s="121">
        <v>45994.299583333333</v>
      </c>
      <c r="I3" s="119" t="str">
        <f>IFERROR(VLOOKUP(D3,DB!A:F,6,0),"")</f>
        <v>SCECO</v>
      </c>
      <c r="J3" s="119" t="str">
        <f>IFERROR(VLOOKUP(D3,DB!A:G,7,0),"")</f>
        <v>Vandalized</v>
      </c>
      <c r="K3" s="122" t="s">
        <v>39217</v>
      </c>
      <c r="L3" s="137" t="str">
        <f>IFERROR(VLOOKUP(D3,DB!A:I,9,0),"")</f>
        <v>Latis</v>
      </c>
    </row>
    <row r="4" spans="1:16382" ht="31.5" customHeight="1">
      <c r="A4" s="118"/>
      <c r="B4" s="119" t="str">
        <f>IFERROR(VLOOKUP(D4,DB!A:K,11,0),"")</f>
        <v/>
      </c>
      <c r="C4" s="120"/>
      <c r="D4" s="119"/>
      <c r="E4" s="142"/>
      <c r="F4" s="121"/>
      <c r="G4" s="72">
        <f ca="1">IFERROR(NOW()-F4,"-")</f>
        <v>45994.439152314815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45994.439152314815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45994.439152314815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45994.439152314815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45994.439152314815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45994.439152314815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45994.439152314815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45994.439152314815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45994.439152314815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45994.439152314815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45994.439152314815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45994.439152314815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45994.439152314815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45994.439152314815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45994.439152314815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45994.439152314815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45994.439152314815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45994.439152314815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45994.439152314815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45994.439152314815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45994.439152314815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45994.439152314815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45994.439152314815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45994.439152314815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45994.439152314815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45994.439152314815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45994.439152314815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45994.439152314815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45994.439152314815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45994.439152314815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45994.439152314815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45994.439152314815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45994.439152314815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45994.439152314815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45994.439152314815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45994.439152314815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45994.439152314815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45994.439152314815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45994.439152314815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45994.439152314815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45994.439152314815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45994.439152314815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45994.439152314815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45994.439152314815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45994.439152314815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45994.439152314815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45994.439152314815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45994.439152314815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45994.439152314815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45994.439152314815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45994.439152314815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45994.439152314815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45994.439152314815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45994.439152314815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45994.439152314815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45994.439152314815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45994.439152314815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45994.439152314815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45994.439152314815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45994.439152314815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45994.439152314815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45994.439152314815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45994.439152314815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45994.439152314815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45994.439152314815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45994.439152314815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45994.439152314815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45994.439152314815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45994.439152314815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45994.439152314815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45994.439152314815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45994.439152314815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45994.439152314815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45994.439152314815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45994.439152314815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45994.439152314815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45994.439152314815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45994.439152314815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45994.439152314815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45994.439152314815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45994.439152314815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45994.439152314815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45994.439152314815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45994.439152314815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45994.439152314815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45994.439152314815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45994.439152314815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45994.439152314815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45994.439152314815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45994.439152314815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45994.439152314815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45994.439152314815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45994.439152314815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45994.439152314815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45994.439152314815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45994.439152314815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45994.439152314815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45994.439152314815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45994.439152314815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45994.439152314815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45994.439152314815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45994.439152314815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45994.439152314815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45994.439152314815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45994.439152314815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45994.439152314815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45994.439152314815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45994.439152314815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45994.439152314815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45994.439152314815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45994.439152314815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45994.439152314815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45994.439152314815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45994.439152314815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45994.439152314815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45994.439152314815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45994.439152314815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45994.439152314815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45994.439152314815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45994.439152314815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45994.439152314815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45994.439152314815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45994.439152314815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45994.439152314815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45994.439152314815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45994.439152314815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45994.439152314815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45994.439152314815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45994.439152314815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45994.439152314815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45994.439152314815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45994.439152314815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45994.439152314815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45994.439152314815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45994.439152314815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45994.439152314815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45994.439152314815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45994.439152314815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45994.439152314815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45994.439152314815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45994.439152314815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45994.439152314815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45994.439152314815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45994.439152314815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45994.439152314815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45994.439152314815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45994.439152314815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45994.439152314815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45994.439152314815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45994.439152314815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45994.439152314815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45994.439152314815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45994.439152314815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45994.439152314815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45994.439152314815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45994.439152314815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45994.439152314815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45994.439152314815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45994.439152314815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45994.439152314815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45994.439152314815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45994.439152314815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45994.439152314815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45994.439152314815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45994.439152314815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45994.439152314815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45994.439152314815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45994.439152314815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45994.439152314815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45994.439152314815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45994.439152314815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45994.439152314815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45994.439152314815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45994.439152314815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45994.439152314815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45994.439152314815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45994.439152314815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45994.439152314815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45994.439152314815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45994.439152314815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45994.439152314815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45994.439152314815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45994.439152314815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45994.439152314815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45994.439152314815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45994.439152314815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45994.439152314815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45994.439152314815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45994.439152314815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45994.439152314815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45994.439152314815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45994.439152314815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45994.439152314815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45994.439152314815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45994.439152314815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45994.439152314815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45994.439152314815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45994.439152314815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45994.439152314815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45994.439152314815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45994.439152314815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45994.439152314815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45994.439152314815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45994.439152314815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45994.439152314815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45994.439152314815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45994.439152314815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45994.439152314815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45994.439152314815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45994.439152314815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45994.439152314815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45994.439152314815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45994.439152314815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45994.439152314815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45994.439152314815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45994.439152314815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45994.439152314815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45994.439152314815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45994.439152314815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45994.439152314815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45994.439152314815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45994.439152314815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45994.439152314815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45994.439152314815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45994.439152314815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45994.439152314815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45994.439152314815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45994.439152314815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45994.439152314815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45994.439152314815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45994.439152314815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45994.439152314815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45994.439152314815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45994.439152314815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45994.439152314815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45994.439152314815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45994.439152314815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45994.439152314815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45994.439152314815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45994.439152314815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45994.439152314815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45994.439152314815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45994.439152314815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45994.439152314815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45994.439152314815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45994.439152314815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45994.439152314815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45994.439152314815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45994.439152314815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45994.439152314815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45994.439152314815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45994.439152314815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45994.439152314815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45994.439152314815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45994.439152314815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45994.439152314815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45994.439152314815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45994.439152314815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45994.439152314815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45994.439152314815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45994.439152314815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45994.439152314815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45994.439152314815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45994.439152314815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45994.439152314815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45994.439152314815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45994.439152314815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45994.439152314815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45994.439152314815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45994.439152314815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45994.439152314815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45994.439152314815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45994.439152314815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45994.439152314815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45994.439152314815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45994.439152314815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45994.439152314815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45994.439152314815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45994.439152314815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45994.439152314815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45994.439152314815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45994.439152314815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45994.439152314815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45994.439152314815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45994.439152314815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45994.439152314815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45994.439152314815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45994.439152314815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45994.439152314815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45994.439152314815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45994.439152314815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45994.439152314815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45994.439152314815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45994.439152314815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45994.439152314815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45994.439152314815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45994.439152314815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45994.439152314815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45994.439152314815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45994.439152314815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45994.439152314815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45994.439152314815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45994.439152314815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45994.439152314815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45994.439152314815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45994.439152314815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45994.439152314815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45994.439152314815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45994.439152314815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45994.439152314815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45994.439152314815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45994.439152314815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45994.439152314815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45994.439152314815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45994.439152314815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45994.439152314815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45994.439152314815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45994.439152314815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45994.439152314815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45994.439152314815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45994.439152314815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45994.439152314815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45994.439152314815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45994.439152314815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45994.439152314815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45994.439152314815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45994.439152314815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45994.439152314815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45994.439152314815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45994.439152314815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45994.439152314815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45994.439152314815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45994.439152314815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45994.439152314815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45994.439152314815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45994.439152314815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45994.439152314815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45994.439152314815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45994.439152314815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45994.439152314815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45994.439152314815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45994.439152314815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45994.439152314815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45994.439152314815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45994.439152314815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45994.439152314815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45994.439152314815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45994.439152314815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45994.439152314815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45994.439152314815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45994.439152314815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45994.439152314815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45994.439152314815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45994.439152314815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45994.439152314815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45994.439152314815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45994.439152314815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45994.439152314815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45994.439152314815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45994.439152314815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45994.439152314815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45994.439152314815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45994.439152314815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45994.439152314815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45994.439152314815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45994.439152314815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45994.439152314815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45994.439152314815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45994.439152314815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45994.439152314815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45994.439152314815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45994.439152314815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45994.439152314815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45994.439152314815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45994.439152314815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45994.439152314815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45994.439152314815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45994.439152314815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45994.439152314815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45994.439152314815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45994.439152314815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45994.439152314815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45994.439152314815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45994.439152314815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45994.439152314815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45994.439152314815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45994.439152314815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45994.439152314815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45994.439152314815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45994.439152314815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45994.439152314815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45994.439152314815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45994.439152314815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45994.439152314815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45994.439152314815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45994.439152314815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45994.439152314815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45994.439152314815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45994.439152314815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45994.439152314815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45994.439152314815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45994.439152314815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45994.439152314815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45994.439152314815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45994.439152314815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45994.439152314815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45994.439152314815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45994.439152314815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45994.439152314815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45994.439152314815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45994.439152314815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45994.439152314815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45994.439152314815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45994.439152314815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45994.439152314815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45994.439152314815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45994.439152314815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45994.439152314815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45994.439152314815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45994.439152314815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45994.439152314815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45994.439152314815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45994.439152314815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45994.439152314815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45994.439152314815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45994.439152314815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45994.439152314815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45994.439152314815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45994.439152314815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45994.439152314815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45994.439152314815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45994.439152314815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45994.439152314815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45994.439152314815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45994.439152314815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45994.439152314815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45994.439152314815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45994.439152314815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45994.439152314815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45994.439152314815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45994.439152314815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45994.439152314815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45994.439152314815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45994.439152314815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45994.439152314815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45994.439152314815</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45994.439152314815</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2025-12-03T07:32:26Z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