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905" documentId="120_S{2AC9BD13-BADA-5192-A53E-5A8FF88502F6}" xr6:coauthVersionLast="47" xr6:coauthVersionMax="47" xr10:uidLastSave="{9BB51B85-68DD-4F20-83B4-80E1AE3AB331}"/>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G6" i="5"/>
  <c r="G7" i="5"/>
  <c r="D5" i="3"/>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I3" i="4"/>
  <c r="J3" i="4"/>
  <c r="I4" i="4"/>
  <c r="J4" i="4"/>
  <c r="I5" i="4"/>
  <c r="J5" i="4"/>
  <c r="I6" i="4"/>
  <c r="J6" i="4"/>
  <c r="I7" i="4"/>
  <c r="J7" i="4"/>
  <c r="I8" i="4"/>
  <c r="J8" i="4"/>
  <c r="I9" i="4"/>
  <c r="J9" i="4"/>
  <c r="I10" i="4"/>
  <c r="J10" i="4"/>
  <c r="I11" i="4"/>
  <c r="J11" i="4"/>
  <c r="I12" i="4"/>
  <c r="J12" i="4"/>
  <c r="I2" i="9"/>
  <c r="I3" i="9"/>
  <c r="I4" i="9"/>
  <c r="G3" i="9"/>
  <c r="G4" i="9"/>
  <c r="L2" i="9"/>
  <c r="L3" i="9"/>
  <c r="L4" i="9"/>
  <c r="J2" i="9"/>
  <c r="J3" i="9"/>
  <c r="J4" i="9"/>
  <c r="G5" i="9"/>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<sst xmlns="http://schemas.openxmlformats.org/spreadsheetml/2006/main" count="180289" uniqueCount="39130">
  <si>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</si>
  <si>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</si>
  <si>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</si>
  <si>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</si>
  <si>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</si>
  <si>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</si>
  <si>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</si>
  <si>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</si>
  <si>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</si>
  <si>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</si>
  <si>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</si>
  <si>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</si>
  <si>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</si>
  <si>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</si>
  <si>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</si>
  <si>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</si>
  <si>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</si>
  <si>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</si>
  <si>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</si>
  <si>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</si>
  <si>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</si>
  <si>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</si>
  <si>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</si>
  <si>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</si>
  <si>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</si>
  <si>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</si>
  <si>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</si>
  <si>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</si>
  <si>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</si>
  <si>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</si>
  <si>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</si>
  <si>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</si>
  <si>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</si>
  <si>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</si>
  <si>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</si>
  <si>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</si>
  <si>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</si>
  <si>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</si>
  <si>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</si>
  <si>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</si>
  <si>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</si>
  <si>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</si>
  <si>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</si>
  <si>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</si>
  <si>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</si>
  <si>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</si>
  <si>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</si>
  <si>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</si>
  <si>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</si>
  <si>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</si>
  <si>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</si>
  <si>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</si>
  <si>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</si>
  <si>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</si>
  <si>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</si>
  <si>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</si>
  <si>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</si>
  <si>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</si>
  <si>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</si>
  <si>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</si>
  <si>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</si>
  <si>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</si>
  <si>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</si>
  <si>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</si>
  <si>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</si>
  <si>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</si>
  <si>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</si>
  <si>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</si>
  <si>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</si>
  <si>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</si>
  <si>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</si>
  <si>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</si>
  <si>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</si>
  <si>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</si>
  <si>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</si>
  <si>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</si>
  <si>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</si>
  <si>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</si>
  <si>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</si>
  <si>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</si>
  <si>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</si>
  <si>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</si>
  <si>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</si>
  <si>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</si>
  <si>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</si>
  <si>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</si>
  <si>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</si>
  <si>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</si>
  <si>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</si>
  <si>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</si>
  <si>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</si>
  <si>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</si>
  <si>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</si>
  <si>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</si>
  <si>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</si>
  <si>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</si>
  <si>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</si>
  <si>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</si>
  <si>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</si>
  <si>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</si>
  <si>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</si>
  <si>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</si>
  <si>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</si>
  <si>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</si>
  <si>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</si>
  <si>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</si>
  <si>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</si>
  <si>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</si>
  <si>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</si>
  <si>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</si>
  <si>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</si>
  <si>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</si>
  <si>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</si>
  <si>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</si>
  <si>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</si>
  <si>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</si>
  <si>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</si>
  <si>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</si>
  <si>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</si>
  <si>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</si>
  <si>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</si>
  <si>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</si>
  <si>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</si>
  <si>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</si>
  <si>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</si>
  <si>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</si>
  <si>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</si>
  <si>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</si>
  <si>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</si>
  <si>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</si>
  <si>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</si>
  <si>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</si>
  <si>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</si>
  <si>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</si>
  <si>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</si>
  <si>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</si>
  <si>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</si>
  <si>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</si>
  <si>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</si>
  <si>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</si>
  <si>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</si>
  <si>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</si>
  <si>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</si>
  <si>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</si>
  <si>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</si>
  <si>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</si>
  <si>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</si>
  <si>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</si>
  <si>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</si>
  <si>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</si>
  <si>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</si>
  <si>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</si>
  <si>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</si>
  <si>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</si>
  <si>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</si>
  <si>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</si>
  <si>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</si>
  <si>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</si>
  <si>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</si>
  <si>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</si>
  <si>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</si>
  <si>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</si>
  <si>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</si>
  <si>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</si>
  <si>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</si>
  <si>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</si>
  <si>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</si>
  <si>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</si>
  <si>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</si>
  <si>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</si>
  <si>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</si>
  <si>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</si>
  <si>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</si>
  <si>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</si>
  <si>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</si>
  <si>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</si>
  <si>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</si>
  <si>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</si>
  <si>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</si>
  <si>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</si>
  <si>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</si>
  <si>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</si>
  <si>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</si>
  <si>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</si>
  <si>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</si>
  <si>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</si>
  <si>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</si>
  <si>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</si>
  <si>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</si>
  <si>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</si>
  <si>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</si>
  <si>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</si>
  <si>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</si>
  <si>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</si>
  <si>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</si>
  <si>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</si>
  <si>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</si>
  <si>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</si>
  <si>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</si>
  <si>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</si>
  <si>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</si>
  <si>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</si>
  <si>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</si>
  <si>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</si>
  <si>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</si>
  <si>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</si>
  <si>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</si>
  <si>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</si>
  <si>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</si>
  <si>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</si>
  <si>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</si>
  <si>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</si>
  <si>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</si>
  <si>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</si>
  <si>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</si>
  <si>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</si>
  <si>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</si>
  <si>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</si>
  <si>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</si>
  <si>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</si>
  <si>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</si>
  <si>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</si>
  <si>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</si>
  <si>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</si>
  <si>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</si>
  <si>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</si>
  <si>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</si>
  <si>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</si>
  <si>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</si>
  <si>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</si>
  <si>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</si>
  <si>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</si>
  <si>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</si>
  <si>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</si>
  <si>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</si>
  <si>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</si>
  <si>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</si>
  <si>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</si>
  <si>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</si>
  <si>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</si>
  <si>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</si>
  <si>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</si>
  <si>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</si>
  <si>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</si>
  <si>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</si>
  <si>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</si>
  <si>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</si>
  <si>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</si>
  <si>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</si>
  <si>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</si>
  <si>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</si>
  <si>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</si>
  <si>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</si>
  <si>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</si>
  <si>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</si>
  <si>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</si>
  <si>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</si>
  <si>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</si>
  <si>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</si>
  <si>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</si>
  <si>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</si>
  <si>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</si>
  <si>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</si>
  <si>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</si>
  <si>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</si>
  <si>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</si>
  <si>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</si>
  <si>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</si>
  <si>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</si>
  <si>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</si>
  <si>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</si>
  <si>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</si>
  <si>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</si>
  <si>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</si>
  <si>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</si>
  <si>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</si>
  <si>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</si>
  <si>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</si>
  <si>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</si>
  <si>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</si>
  <si>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</si>
  <si>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</si>
  <si>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</si>
  <si>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</si>
  <si>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</si>
  <si>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</si>
  <si>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</si>
  <si>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</si>
  <si>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</si>
  <si>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</si>
  <si>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</si>
  <si>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</si>
  <si>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</si>
  <si>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</si>
  <si>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</si>
  <si>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</si>
  <si>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</si>
  <si>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</si>
  <si>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</si>
  <si>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</si>
  <si>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</si>
  <si>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</si>
  <si>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</si>
  <si>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</si>
  <si>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</si>
  <si>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</si>
  <si>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</si>
  <si>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</si>
  <si>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</si>
  <si>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</si>
  <si>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</si>
  <si>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</si>
  <si>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</si>
  <si>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</si>
  <si>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</si>
  <si>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</si>
  <si>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</si>
  <si>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</si>
  <si>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</si>
  <si>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</si>
  <si>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</si>
  <si>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</si>
  <si>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</si>
  <si>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</si>
  <si>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</si>
  <si>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</si>
  <si>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</si>
  <si>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</si>
  <si>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</si>
  <si>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</si>
  <si>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</si>
  <si>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</si>
  <si>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</si>
  <si>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</si>
  <si>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</si>
  <si>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</si>
  <si>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</si>
  <si>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</si>
  <si>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</si>
  <si>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</si>
  <si>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</si>
  <si>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</si>
  <si>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</si>
  <si>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</si>
  <si>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</si>
  <si>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</si>
  <si>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</si>
  <si>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</si>
  <si>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</si>
  <si>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</si>
  <si>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</si>
  <si>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</si>
  <si>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</si>
  <si>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</si>
  <si>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</si>
  <si>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</si>
  <si>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</si>
  <si>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</si>
  <si>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</si>
  <si>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</si>
  <si>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</si>
  <si>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</si>
  <si>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</si>
  <si>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</si>
  <si>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</si>
  <si>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</si>
  <si>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</si>
  <si>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</si>
  <si>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</si>
  <si>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</si>
  <si>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</si>
  <si>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</si>
  <si>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</si>
  <si>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</si>
  <si>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</si>
  <si>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</si>
  <si>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</si>
  <si>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</si>
  <si>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</si>
  <si>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</si>
  <si>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</si>
  <si>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</si>
  <si>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</si>
  <si>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</si>
  <si>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</si>
  <si>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</si>
  <si>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</si>
  <si>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</si>
  <si>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</si>
  <si>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</si>
  <si>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</si>
  <si>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</si>
  <si>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</si>
  <si>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</si>
  <si>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</si>
  <si>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</si>
  <si>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</si>
  <si>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</si>
  <si>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</si>
  <si>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</si>
  <si>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</si>
  <si>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</si>
  <si>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</si>
  <si>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</si>
  <si>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</si>
  <si>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</si>
  <si>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</si>
  <si>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</si>
  <si>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</si>
  <si>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</si>
  <si>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</si>
  <si>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</si>
  <si>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</si>
  <si>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</si>
  <si>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</si>
  <si>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</si>
  <si>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</si>
  <si>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</si>
  <si>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</si>
  <si>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</si>
  <si>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</si>
  <si>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</si>
  <si>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</si>
  <si>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</si>
  <si>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</si>
  <si>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</si>
  <si>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</si>
  <si>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</si>
  <si>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</si>
  <si>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</si>
  <si>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</si>
  <si>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</si>
  <si>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</si>
  <si>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</si>
  <si>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</si>
  <si>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</si>
  <si>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</si>
  <si>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</si>
  <si>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</si>
  <si>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</si>
  <si>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</si>
  <si>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</si>
  <si>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</si>
  <si>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</si>
  <si>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</si>
  <si>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</si>
  <si>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</si>
  <si>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</si>
  <si>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</si>
  <si>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</si>
  <si>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</si>
  <si>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</si>
  <si>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</si>
  <si>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</si>
  <si>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</si>
  <si>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</si>
  <si>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</si>
  <si>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</si>
  <si>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</si>
  <si>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</si>
  <si>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</si>
  <si>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</si>
  <si>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</si>
  <si>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</si>
  <si>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</si>
  <si>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</si>
  <si>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</si>
  <si>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</si>
  <si>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</si>
  <si>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</si>
  <si>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</si>
  <si>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</si>
  <si>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</si>
  <si>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</si>
  <si>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</si>
  <si>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</si>
  <si>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</si>
  <si>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</si>
  <si>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</si>
  <si>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</si>
  <si>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</si>
  <si>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</si>
  <si>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</si>
  <si>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</si>
  <si>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</si>
  <si>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</si>
  <si>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</si>
  <si>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</si>
  <si>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</si>
  <si>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</si>
  <si>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</si>
  <si>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</si>
  <si>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</si>
  <si>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</si>
  <si>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</si>
  <si>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</si>
  <si>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</si>
  <si>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</si>
  <si>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</si>
  <si>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</si>
  <si>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</si>
  <si>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</si>
  <si>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</si>
  <si>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</si>
  <si>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</si>
  <si>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</si>
  <si>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</si>
  <si>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</si>
  <si>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</si>
  <si>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</si>
  <si>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</si>
  <si>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</si>
  <si>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</si>
  <si>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</si>
  <si>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</si>
  <si>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</si>
  <si>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</si>
  <si>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</si>
  <si>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</si>
  <si>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</si>
  <si>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</si>
  <si>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</si>
  <si>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</si>
  <si>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</si>
  <si>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</si>
  <si>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</si>
  <si>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</si>
  <si>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</si>
  <si>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</si>
  <si>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</si>
  <si>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</si>
  <si>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</si>
  <si>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</si>
  <si>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</si>
  <si>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</si>
  <si>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</si>
  <si>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</si>
  <si>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</si>
  <si>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</si>
  <si>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</si>
  <si>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</si>
  <si>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</si>
  <si>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</si>
  <si>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</si>
  <si>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</si>
  <si>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</si>
  <si>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</si>
  <si>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</si>
  <si>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</si>
  <si>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</si>
  <si>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</si>
  <si>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</si>
  <si>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</si>
  <si>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</si>
  <si>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</si>
  <si>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</si>
  <si>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</si>
  <si>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</si>
  <si>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</si>
  <si>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</si>
  <si>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</si>
  <si>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</si>
  <si>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</si>
  <si>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</si>
  <si>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</si>
  <si>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</si>
  <si>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</si>
  <si>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</si>
  <si>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</si>
  <si>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</si>
  <si>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</si>
  <si>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</si>
  <si>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</si>
  <si>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</si>
  <si>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</si>
  <si>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</si>
  <si>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</si>
  <si>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</si>
  <si>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</si>
  <si>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</si>
  <si>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</si>
  <si>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</si>
  <si>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</si>
  <si>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</si>
  <si>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</si>
  <si>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</si>
  <si>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</si>
  <si>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</si>
  <si>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</si>
  <si>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</si>
  <si>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</si>
  <si>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</si>
  <si>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</si>
  <si>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</si>
  <si>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</si>
  <si>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</si>
  <si>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</si>
  <si>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</si>
  <si>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</si>
  <si>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</si>
  <si>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</si>
  <si>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</si>
  <si>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</si>
  <si>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</si>
  <si>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</si>
  <si>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</si>
  <si>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</si>
  <si>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</si>
  <si>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</si>
  <si>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</si>
  <si>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</si>
  <si>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</si>
  <si>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</si>
  <si>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</si>
  <si>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</si>
  <si>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</si>
  <si>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</si>
  <si>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</si>
  <si>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</si>
  <si>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</si>
  <si>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</si>
  <si>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</si>
  <si>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</si>
  <si>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</si>
  <si>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</si>
  <si>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</si>
  <si>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</si>
  <si>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</si>
  <si>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</si>
  <si>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</si>
  <si>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</si>
  <si>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</si>
  <si>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</si>
  <si>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</si>
  <si>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</si>
  <si>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</si>
  <si>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</si>
  <si>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</si>
  <si>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</si>
  <si>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</si>
  <si>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</si>
  <si>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</si>
  <si>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</si>
  <si>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</si>
  <si>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</si>
  <si>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</si>
  <si>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</si>
  <si>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</si>
  <si>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</si>
  <si>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</si>
  <si>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</si>
  <si>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</si>
  <si>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</si>
  <si>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</si>
  <si>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</si>
  <si>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</si>
  <si>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</si>
  <si>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</si>
  <si>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</si>
  <si>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</si>
  <si>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</si>
  <si>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</si>
  <si>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</si>
  <si>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</si>
  <si>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</si>
  <si>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</si>
  <si>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</si>
  <si>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</si>
  <si>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</si>
  <si>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</si>
  <si>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</si>
  <si>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</si>
  <si>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</si>
  <si>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</si>
  <si>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</si>
  <si>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</si>
  <si>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</si>
  <si>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</si>
  <si>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</si>
  <si>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</si>
  <si>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</si>
  <si>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</si>
  <si>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</si>
  <si>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</si>
  <si>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</si>
  <si>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</si>
  <si>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</si>
  <si>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</si>
  <si>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</si>
  <si>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</si>
  <si>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</si>
  <si>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</si>
  <si>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</si>
  <si>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</si>
  <si>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</si>
  <si>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</si>
  <si>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</si>
  <si>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</si>
  <si>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</si>
  <si>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</si>
  <si>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</si>
  <si>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</si>
  <si>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</si>
  <si>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</si>
  <si>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</si>
  <si>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</si>
  <si>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</si>
  <si>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</si>
  <si>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</si>
  <si>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</si>
  <si>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</si>
  <si>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</si>
  <si>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</si>
  <si>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</si>
  <si>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</si>
  <si>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</si>
  <si>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</si>
  <si>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</si>
  <si>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</si>
  <si>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</si>
  <si>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</si>
  <si>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</si>
  <si>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</si>
  <si>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</si>
  <si>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</si>
  <si>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</si>
  <si>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</si>
  <si>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</si>
  <si>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</si>
  <si>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</si>
  <si>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</si>
  <si>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</si>
  <si>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</si>
  <si>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</si>
  <si>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</si>
  <si>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</si>
  <si>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</si>
  <si>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</si>
  <si>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</si>
  <si>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</si>
  <si>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</si>
  <si>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</si>
  <si>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</si>
  <si>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</si>
  <si>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</si>
  <si>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</si>
  <si>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</si>
  <si>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</si>
  <si>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</si>
  <si>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</si>
  <si>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</si>
  <si>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</si>
  <si>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</si>
  <si>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</si>
  <si>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</si>
  <si>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</si>
  <si>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</si>
  <si>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</si>
  <si>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</si>
  <si>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</si>
  <si>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</si>
  <si>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</si>
  <si>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</si>
  <si>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</si>
  <si>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</si>
  <si>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</si>
  <si>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</si>
  <si>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</si>
  <si>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</si>
  <si>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</si>
  <si>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</si>
  <si>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</si>
  <si>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</si>
  <si>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</si>
  <si>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</si>
  <si>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</si>
  <si>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</si>
  <si>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</si>
  <si>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</si>
  <si>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</si>
  <si>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</si>
  <si>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</si>
  <si>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</si>
  <si>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</si>
  <si>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</si>
  <si>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</si>
  <si>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</si>
  <si>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</si>
  <si>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</si>
  <si>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</si>
  <si>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</si>
  <si>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</si>
  <si>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</si>
  <si>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</si>
  <si>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</si>
  <si>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</si>
  <si>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</si>
  <si>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</si>
  <si>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</si>
  <si>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</si>
  <si>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</si>
  <si>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</si>
  <si>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</si>
  <si>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</si>
  <si>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</si>
  <si>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</si>
  <si>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</si>
  <si>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</si>
  <si>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</si>
  <si>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</si>
  <si>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</si>
  <si>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</si>
  <si>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</si>
  <si>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</si>
  <si>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</si>
  <si>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</si>
  <si>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</si>
  <si>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</si>
  <si>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</si>
  <si>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</si>
  <si>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</si>
  <si>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</si>
  <si>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</si>
  <si>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</si>
  <si>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</si>
  <si>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</si>
  <si>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</si>
  <si>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</si>
  <si>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</si>
  <si>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</si>
  <si>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</si>
  <si>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</si>
  <si>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</si>
  <si>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</si>
  <si>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</si>
  <si>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</si>
  <si>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</si>
  <si>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</si>
  <si>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</si>
  <si>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</si>
  <si>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</si>
  <si>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</si>
  <si>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</si>
  <si>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</si>
  <si>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</si>
  <si>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</si>
  <si>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</si>
  <si>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</si>
  <si>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</si>
  <si>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</si>
  <si>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</si>
  <si>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</si>
  <si>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</si>
  <si>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</si>
  <si>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</si>
  <si>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</si>
  <si>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</si>
  <si>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</si>
  <si>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</si>
  <si>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</si>
  <si>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</si>
  <si>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</si>
  <si>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</si>
  <si>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</si>
  <si>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</si>
  <si>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</si>
  <si>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</si>
  <si>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</si>
  <si>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</si>
  <si>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</si>
  <si>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</si>
  <si>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</si>
  <si>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</si>
  <si>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</si>
  <si>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</si>
  <si>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</si>
  <si>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</si>
  <si>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</si>
  <si>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</si>
  <si>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</si>
  <si>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</si>
  <si>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</si>
  <si>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</si>
  <si>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</si>
  <si>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</si>
  <si>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</si>
  <si>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</si>
  <si>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</si>
  <si>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</si>
  <si>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</si>
  <si>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</si>
  <si>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</si>
  <si>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</si>
  <si>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</si>
  <si>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</si>
  <si>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</si>
  <si>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</si>
  <si>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</si>
  <si>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</si>
  <si>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</si>
  <si>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</si>
  <si>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</si>
  <si>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</si>
  <si>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</si>
  <si>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</si>
  <si>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</si>
  <si>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</si>
  <si>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</si>
  <si>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</si>
  <si>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</si>
  <si>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</si>
  <si>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</si>
  <si>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</si>
  <si>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</si>
  <si>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</si>
  <si>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</si>
  <si>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</si>
  <si>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</si>
  <si>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</si>
  <si>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</si>
  <si>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</si>
  <si>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</si>
  <si>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</si>
  <si>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</si>
  <si>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</si>
  <si>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</si>
  <si>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</si>
  <si>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</si>
  <si>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</si>
  <si>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</si>
  <si>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</si>
  <si>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</si>
  <si>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</si>
  <si>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</si>
  <si>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</si>
  <si>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</si>
  <si>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</si>
  <si>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</si>
  <si>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</si>
  <si>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</si>
  <si>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</si>
  <si>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</si>
  <si>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</si>
  <si>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</si>
  <si>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</si>
  <si>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</si>
  <si>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</si>
  <si>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</si>
  <si>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</si>
  <si>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</si>
  <si>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</si>
  <si>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</si>
  <si>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</si>
  <si>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</si>
  <si>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</si>
  <si>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</si>
  <si>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</si>
  <si>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</si>
  <si>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</si>
  <si>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</si>
  <si>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</si>
  <si>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</si>
  <si>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</si>
  <si>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</si>
  <si>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</si>
  <si>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</si>
  <si>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</si>
  <si>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</si>
  <si>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</si>
  <si>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</si>
  <si>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</si>
  <si>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</si>
  <si>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</si>
  <si>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</si>
  <si>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</si>
  <si>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</si>
  <si>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</si>
  <si>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</si>
  <si>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</si>
  <si>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</si>
  <si>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</si>
  <si>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</si>
  <si>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</si>
  <si>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</si>
  <si>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</si>
  <si>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</si>
  <si>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</si>
  <si>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</si>
  <si>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</si>
  <si>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</si>
  <si>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</si>
  <si>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</si>
  <si>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</si>
  <si>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</si>
  <si>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</si>
  <si>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</si>
  <si>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</si>
  <si>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</si>
  <si>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</si>
  <si>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</si>
  <si>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</si>
  <si>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</si>
  <si>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</si>
  <si>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</si>
  <si>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</si>
  <si>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</si>
  <si>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</si>
  <si>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</si>
  <si>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</si>
  <si>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</si>
  <si>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</si>
  <si>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</si>
  <si>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</si>
  <si>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</si>
  <si>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</si>
  <si>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</si>
  <si>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</si>
  <si>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</si>
  <si>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</si>
  <si>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</si>
  <si>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</si>
  <si>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</si>
  <si>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</si>
  <si>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</si>
  <si>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</si>
  <si>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</si>
  <si>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</si>
  <si>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</si>
  <si>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</si>
  <si>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</si>
  <si>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</si>
  <si>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</si>
  <si>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</si>
  <si>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</si>
  <si>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</si>
  <si>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</si>
  <si>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</si>
  <si>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</si>
  <si>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</si>
  <si>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</si>
  <si>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</si>
  <si>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</si>
  <si>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</si>
  <si>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</si>
  <si>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</si>
  <si>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</si>
  <si>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</si>
  <si>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</si>
  <si>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</si>
  <si>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</si>
  <si>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</si>
  <si>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</si>
  <si>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</si>
  <si>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</si>
  <si>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</si>
  <si>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</si>
  <si>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</si>
  <si>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</si>
  <si>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</si>
  <si>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</si>
  <si>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</si>
  <si>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</si>
  <si>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</si>
  <si>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</si>
  <si>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</si>
  <si>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</si>
  <si>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</si>
  <si>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</si>
  <si>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</si>
  <si>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</si>
  <si>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</si>
  <si>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</si>
  <si>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</si>
  <si>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</si>
  <si>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</si>
  <si>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</si>
  <si>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</si>
  <si>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</si>
  <si>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</si>
  <si>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</si>
  <si>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</si>
  <si>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</si>
  <si>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</si>
  <si>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</si>
  <si>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</si>
  <si>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</si>
  <si>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</si>
  <si>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</si>
  <si>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</si>
  <si>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</si>
  <si>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</si>
  <si>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</si>
  <si>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</si>
  <si>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</si>
  <si>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</si>
  <si>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</si>
  <si>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</si>
  <si>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</si>
  <si>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</si>
  <si>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</si>
  <si>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</si>
  <si>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</si>
  <si>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</si>
  <si>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</si>
  <si>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</si>
  <si>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</si>
  <si>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</si>
  <si>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</si>
  <si>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</si>
  <si>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</si>
  <si>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</si>
  <si>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</si>
  <si>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</si>
  <si>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</si>
  <si>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</si>
  <si>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</si>
  <si>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</si>
  <si>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</si>
  <si>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</si>
  <si>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</si>
  <si>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</si>
  <si>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</si>
  <si>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</si>
  <si>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</si>
  <si>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</si>
  <si>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</si>
  <si>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</si>
  <si>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</si>
  <si>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</si>
  <si>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</si>
  <si>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</si>
  <si>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</si>
  <si>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</si>
  <si>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</si>
  <si>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</si>
  <si>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</si>
  <si>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</si>
  <si>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</si>
  <si>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</si>
  <si>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</si>
  <si>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</si>
  <si>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</si>
  <si>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</si>
  <si>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</si>
  <si>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</si>
  <si>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</si>
  <si>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</si>
  <si>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</si>
  <si>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</si>
  <si>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</si>
  <si>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</si>
  <si>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</si>
  <si>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</si>
  <si>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</si>
  <si>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</si>
  <si>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</si>
  <si>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</si>
  <si>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</si>
  <si>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</si>
  <si>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</si>
  <si>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</si>
  <si>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</si>
  <si>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</si>
  <si>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</si>
  <si>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</si>
  <si>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</si>
  <si>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</si>
  <si>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</si>
  <si>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</si>
  <si>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</si>
  <si>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</si>
  <si>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</si>
  <si>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</si>
  <si>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</si>
  <si>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</si>
  <si>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</si>
  <si>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</si>
  <si>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</si>
  <si>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</si>
  <si>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</si>
  <si>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</si>
  <si>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</si>
  <si>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</si>
  <si>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</si>
  <si>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</si>
  <si>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</si>
  <si>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</si>
  <si>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</si>
  <si>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</si>
  <si>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</si>
  <si>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</si>
  <si>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</si>
  <si>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</si>
  <si>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</si>
  <si>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</si>
  <si>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</si>
  <si>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</si>
  <si>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</si>
  <si>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</si>
  <si>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</si>
  <si>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</si>
  <si>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</si>
  <si>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</si>
  <si>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</si>
  <si>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</si>
  <si>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</si>
  <si>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</si>
  <si>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</si>
  <si>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</si>
  <si>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</si>
  <si>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</si>
  <si>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</si>
  <si>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</si>
  <si>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</si>
  <si>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</si>
  <si>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</si>
  <si>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</si>
  <si>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</si>
  <si>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</si>
  <si>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</si>
  <si>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</si>
  <si>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</si>
  <si>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</si>
  <si>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</si>
  <si>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</si>
  <si>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</si>
  <si>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</si>
  <si>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</si>
  <si>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</si>
  <si>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</si>
  <si>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</si>
  <si>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</si>
  <si>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</si>
  <si>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</si>
  <si>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</si>
  <si>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</si>
  <si>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</si>
  <si>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</si>
  <si>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</si>
  <si>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</si>
  <si>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</si>
  <si>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</si>
  <si>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</si>
  <si>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</si>
  <si>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</si>
  <si>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</si>
  <si>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</si>
  <si>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</si>
  <si>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</si>
  <si>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</si>
  <si>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</si>
  <si>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</si>
  <si>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</si>
  <si>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</si>
  <si>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</si>
  <si>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</si>
  <si>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</si>
  <si>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</si>
  <si>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</si>
  <si>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</si>
  <si>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</si>
  <si>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</si>
  <si>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</si>
  <si>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</si>
  <si>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</si>
  <si>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</si>
  <si>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</si>
  <si>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</si>
  <si>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</si>
  <si>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</si>
  <si>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</si>
  <si>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</si>
  <si>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</si>
  <si>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</si>
  <si>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</si>
  <si>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</si>
  <si>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</si>
  <si>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</si>
  <si>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</si>
  <si>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</si>
  <si>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</si>
  <si>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</si>
  <si>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</si>
  <si>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</si>
  <si>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</si>
  <si>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</si>
  <si>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</si>
  <si>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</si>
  <si>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</si>
  <si>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</si>
  <si>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</si>
  <si>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</si>
  <si>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</si>
  <si>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</si>
  <si>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</si>
  <si>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</si>
  <si>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</si>
  <si>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</si>
  <si>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</si>
  <si>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</si>
  <si>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</si>
  <si>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</si>
  <si>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</si>
  <si>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</si>
  <si>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</si>
  <si>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</si>
  <si>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</si>
  <si>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</si>
  <si>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</si>
  <si>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</si>
  <si>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</si>
  <si>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</si>
  <si>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</si>
  <si>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</si>
  <si>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</si>
  <si>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</si>
  <si>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</si>
  <si>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</si>
  <si>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</si>
  <si>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</si>
  <si>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</si>
  <si>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</si>
  <si>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</si>
  <si>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</si>
  <si>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</si>
  <si>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</si>
  <si>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</si>
  <si>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</si>
  <si>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</si>
  <si>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</si>
  <si>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</si>
  <si>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</si>
  <si>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</si>
  <si>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</si>
  <si>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</si>
  <si>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</si>
  <si>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</si>
  <si>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</si>
  <si>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</si>
  <si>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</si>
  <si>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</si>
  <si>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</si>
  <si>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</si>
  <si>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</si>
  <si>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</si>
  <si>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</si>
  <si>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</si>
  <si>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</si>
  <si>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</si>
  <si>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</si>
  <si>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</si>
  <si>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</si>
  <si>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</si>
  <si>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</si>
  <si>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</si>
  <si>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</si>
  <si>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</si>
  <si>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</si>
  <si>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</si>
  <si>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</si>
  <si>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</si>
  <si>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</si>
  <si>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</si>
  <si>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</si>
  <si>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</si>
  <si>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</si>
  <si>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</si>
  <si>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</si>
  <si>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</si>
  <si>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</si>
  <si>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</si>
  <si>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</si>
  <si>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</si>
  <si>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</si>
  <si>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</si>
  <si>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</si>
  <si>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</si>
  <si>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</si>
  <si>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</si>
  <si>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</si>
  <si>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</si>
  <si>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</si>
  <si>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</si>
  <si>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</si>
  <si>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</si>
  <si>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</si>
  <si>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</si>
  <si>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</si>
  <si>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</si>
  <si>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</si>
  <si>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</si>
  <si>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</si>
  <si>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</si>
  <si>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</si>
  <si>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</si>
  <si>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</si>
  <si>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</si>
  <si>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</si>
  <si>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</si>
  <si>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</si>
  <si>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</si>
  <si>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</si>
  <si>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</si>
  <si>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</si>
  <si>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</si>
  <si>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</si>
  <si>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</si>
  <si>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</si>
  <si>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</si>
  <si>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</si>
  <si>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</si>
  <si>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</si>
  <si>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</si>
  <si>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</si>
  <si>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</si>
  <si>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</si>
  <si>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</si>
  <si>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</si>
  <si>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</si>
  <si>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</si>
  <si>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</si>
  <si>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</si>
  <si>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</si>
  <si>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</si>
  <si>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</si>
  <si>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</si>
  <si>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</si>
  <si>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</si>
  <si>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</si>
  <si>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</si>
  <si>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</si>
  <si>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</si>
  <si>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</si>
  <si>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</si>
  <si>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</si>
  <si>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</si>
  <si>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</si>
  <si>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</si>
  <si>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</si>
  <si>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</si>
  <si>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</si>
  <si>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</si>
  <si>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</si>
  <si>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</si>
  <si>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</si>
  <si>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</si>
  <si>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</si>
  <si>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</si>
  <si>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</si>
  <si>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</si>
  <si>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</si>
  <si>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</si>
  <si>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</si>
  <si>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</si>
  <si>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</si>
  <si>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</si>
  <si>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</si>
  <si>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</si>
  <si>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</si>
  <si>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</si>
  <si>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</si>
  <si>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</si>
  <si>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</si>
  <si>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</si>
  <si>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</si>
  <si>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</si>
  <si>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</si>
  <si>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</si>
  <si>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</si>
  <si>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</si>
  <si>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</si>
  <si>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</si>
  <si>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</si>
  <si>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</si>
  <si>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</si>
  <si>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</si>
  <si>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</si>
  <si>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</si>
  <si>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</si>
  <si>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</si>
  <si>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</si>
  <si>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</si>
  <si>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</si>
  <si>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</si>
  <si>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</si>
  <si>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</si>
  <si>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</si>
  <si>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</si>
  <si>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</si>
  <si>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</si>
  <si>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</si>
  <si>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</si>
  <si>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</si>
  <si>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</si>
  <si>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</si>
  <si>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</si>
  <si>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</si>
  <si>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</si>
  <si>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</si>
  <si>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</si>
  <si>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</si>
  <si>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</si>
  <si>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</si>
  <si>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</si>
  <si>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</si>
  <si>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</si>
  <si>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</si>
  <si>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</si>
  <si>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</si>
  <si>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</si>
  <si>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</si>
  <si>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</si>
  <si>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</si>
  <si>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</si>
  <si>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</si>
  <si>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</si>
  <si>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</si>
  <si>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</si>
  <si>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</si>
  <si>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</si>
  <si>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</si>
  <si>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</si>
  <si>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</si>
  <si>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</si>
  <si>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</si>
  <si>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</si>
  <si>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</si>
  <si>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</si>
  <si>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</si>
  <si>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</si>
  <si>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</si>
  <si>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</si>
  <si>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</si>
  <si>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</si>
  <si>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</si>
  <si>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</si>
  <si>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</si>
  <si>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</si>
  <si>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</si>
  <si>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</si>
  <si>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</si>
  <si>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</si>
  <si>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</si>
  <si>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</si>
  <si>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</si>
  <si>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</si>
  <si>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</si>
  <si>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</si>
  <si>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</si>
  <si>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</si>
  <si>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</si>
  <si>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</si>
  <si>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</si>
  <si>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</si>
  <si>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</si>
  <si>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</si>
  <si>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</si>
  <si>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</si>
  <si>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</si>
  <si>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</si>
  <si>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</si>
  <si>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</si>
  <si>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</si>
  <si>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</si>
  <si>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</si>
  <si>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</si>
  <si>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</si>
  <si>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</si>
  <si>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</si>
  <si>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</si>
  <si>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</si>
  <si>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</si>
  <si>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</si>
  <si>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</si>
  <si>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</si>
  <si>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</si>
  <si>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</si>
  <si>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</si>
  <si>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</si>
  <si>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</si>
  <si>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</si>
  <si>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</si>
  <si>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</si>
  <si>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</si>
  <si>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</si>
  <si>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</si>
  <si>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</si>
  <si>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</si>
  <si>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</si>
  <si>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</si>
  <si>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</si>
  <si>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</si>
  <si>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</si>
  <si>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</si>
  <si>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</si>
  <si>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</si>
  <si>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</si>
  <si>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</si>
  <si>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</si>
  <si>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</si>
  <si>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</si>
  <si>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</si>
  <si>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</si>
  <si>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</si>
  <si>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</si>
  <si>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</si>
  <si>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</si>
  <si>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</si>
  <si>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</si>
  <si>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</si>
  <si>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</si>
  <si>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</si>
  <si>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</si>
  <si>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</si>
  <si>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</si>
  <si>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</si>
  <si>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</si>
  <si>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</si>
  <si>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</si>
  <si>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</si>
  <si>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</si>
  <si>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</si>
  <si>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</si>
  <si>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</si>
  <si>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</si>
  <si>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</si>
  <si>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</si>
  <si>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</si>
  <si>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</si>
  <si>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</si>
  <si>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</si>
  <si>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</si>
  <si>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</si>
  <si>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</si>
  <si>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</si>
  <si>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</si>
  <si>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</si>
  <si>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</si>
  <si>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</si>
  <si>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</si>
  <si>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</si>
  <si>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</si>
  <si>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</si>
  <si>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</si>
  <si>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</si>
  <si>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</si>
  <si>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</si>
  <si>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</si>
  <si>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</si>
  <si>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</si>
  <si>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</si>
  <si>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</si>
  <si>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</si>
  <si>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</si>
  <si>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</si>
  <si>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</si>
  <si>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</si>
  <si>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</si>
  <si>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</si>
  <si>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</si>
  <si>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</si>
  <si>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</si>
  <si>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</si>
  <si>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</si>
  <si>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</si>
  <si>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</si>
  <si>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</si>
  <si>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</si>
  <si>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</si>
  <si>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</si>
  <si>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</si>
  <si>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</si>
  <si>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</si>
  <si>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</si>
  <si>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</si>
  <si>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</si>
  <si>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</si>
  <si>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</si>
  <si>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</si>
  <si>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</si>
  <si>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</si>
  <si>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</si>
  <si>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</si>
  <si>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</si>
  <si>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</si>
  <si>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</si>
  <si>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</si>
  <si>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</si>
  <si>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</si>
  <si>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</si>
  <si>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</si>
  <si>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</si>
  <si>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</si>
  <si>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</si>
  <si>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</si>
  <si>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</si>
  <si>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</si>
  <si>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</si>
  <si>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</si>
  <si>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</si>
  <si>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</si>
  <si>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</si>
  <si>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</si>
  <si>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</si>
  <si>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</si>
  <si>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</si>
  <si>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</si>
  <si>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</si>
  <si>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</si>
  <si>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</si>
  <si>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</si>
  <si>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</si>
  <si>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</si>
  <si>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</si>
  <si>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</si>
  <si>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</si>
  <si>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</si>
  <si>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</si>
  <si>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</si>
  <si>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</si>
  <si>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</si>
  <si>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</si>
  <si>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</si>
  <si>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</si>
  <si>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</si>
  <si>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</si>
  <si>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</si>
  <si>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</si>
  <si>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</si>
  <si>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</si>
  <si>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</si>
  <si>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</si>
  <si>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</si>
  <si>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</si>
  <si>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</si>
  <si>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</si>
  <si>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</si>
  <si>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</si>
  <si>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</si>
  <si>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</si>
  <si>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</si>
  <si>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</si>
  <si>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</si>
  <si>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</si>
  <si>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</si>
  <si>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</si>
  <si>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</si>
  <si>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</si>
  <si>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</si>
  <si>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</si>
  <si>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</si>
  <si>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</si>
  <si>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</si>
  <si>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</si>
  <si>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</si>
  <si>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</si>
  <si>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</si>
  <si>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</si>
  <si>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</si>
  <si>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</si>
  <si>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</si>
  <si>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</si>
  <si>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</si>
  <si>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</si>
  <si>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</si>
  <si>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</si>
  <si>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</si>
  <si>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</si>
  <si>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</si>
  <si>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</si>
  <si>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</si>
  <si>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</si>
  <si>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</si>
  <si>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</si>
  <si>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</si>
  <si>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</si>
  <si>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</si>
  <si>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</si>
  <si>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</si>
  <si>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</si>
  <si>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</si>
  <si>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</si>
  <si>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</si>
  <si>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</si>
  <si>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</si>
  <si>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</si>
  <si>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</si>
  <si>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</si>
  <si>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</si>
  <si>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</si>
  <si>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</si>
  <si>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</si>
  <si>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</si>
  <si>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</si>
  <si>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</si>
  <si>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</si>
  <si>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</si>
  <si>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</si>
  <si>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</si>
  <si>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</si>
  <si>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</si>
  <si>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</si>
  <si>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</si>
  <si>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</si>
  <si>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</si>
  <si>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</si>
  <si>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</si>
  <si>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</si>
  <si>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</si>
  <si>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</si>
  <si>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</si>
  <si>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</si>
  <si>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</si>
  <si>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</si>
  <si>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</si>
  <si>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</si>
  <si>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</si>
  <si>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</si>
  <si>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</si>
  <si>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</si>
  <si>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</si>
  <si>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</si>
  <si>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</si>
  <si>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</si>
  <si>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</si>
  <si>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</si>
  <si>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</si>
  <si>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</si>
  <si>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</si>
  <si>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</si>
  <si>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</si>
  <si>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</si>
  <si>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</si>
  <si>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</si>
  <si>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</si>
  <si>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</si>
  <si>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</si>
  <si>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</si>
  <si>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</si>
  <si>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</si>
  <si>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</si>
  <si>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</si>
  <si>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</si>
  <si>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</si>
  <si>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</si>
  <si>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</si>
  <si>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</si>
  <si>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</si>
  <si>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</si>
  <si>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</si>
  <si>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</si>
  <si>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</si>
  <si>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</si>
  <si>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</si>
  <si>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</si>
  <si>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</si>
  <si>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</si>
  <si>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</si>
  <si>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</si>
  <si>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</si>
  <si>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</si>
  <si>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</si>
  <si>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</si>
  <si>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</si>
  <si>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</si>
  <si>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</si>
  <si>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</si>
  <si>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</si>
  <si>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</si>
  <si>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</si>
  <si>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</si>
  <si>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</si>
  <si>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</si>
  <si>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</si>
  <si>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</si>
  <si>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</si>
  <si>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</si>
  <si>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</si>
  <si>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</si>
  <si>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</si>
  <si>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</si>
  <si>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</si>
  <si>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</si>
  <si>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</si>
  <si>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</si>
  <si>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</si>
  <si>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</si>
  <si>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</si>
  <si>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</si>
  <si>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</si>
  <si>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</si>
  <si>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</si>
  <si>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</si>
  <si>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</si>
  <si>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</si>
  <si>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</si>
  <si>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</si>
  <si>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</si>
  <si>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</si>
  <si>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</si>
  <si>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</si>
  <si>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</si>
  <si>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</si>
  <si>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</si>
  <si>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</si>
  <si>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</si>
  <si>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</si>
  <si>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</si>
  <si>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</si>
  <si>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</si>
  <si>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</si>
  <si>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</si>
  <si>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</si>
  <si>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</si>
  <si>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</si>
  <si>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</si>
  <si>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</si>
  <si>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</si>
  <si>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</si>
  <si>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</si>
  <si>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</si>
  <si>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</si>
  <si>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</si>
  <si>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</si>
  <si>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</si>
  <si>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</si>
  <si>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</si>
  <si>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</si>
  <si>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</si>
  <si>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</si>
  <si>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</si>
  <si>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</si>
  <si>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</si>
  <si>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</si>
  <si>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</si>
  <si>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</si>
  <si>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</si>
  <si>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</si>
  <si>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</si>
  <si>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</si>
  <si>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</si>
  <si>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</si>
  <si>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</si>
  <si>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</si>
  <si>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</si>
  <si>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</si>
  <si>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</si>
  <si>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</si>
  <si>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</si>
  <si>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</si>
  <si>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</si>
  <si>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</si>
  <si>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</si>
  <si>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</si>
  <si>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</si>
  <si>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</si>
  <si>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</si>
  <si>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</si>
  <si>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</si>
  <si>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</si>
  <si>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</si>
  <si>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</si>
  <si>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</si>
  <si>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</si>
  <si>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</si>
  <si>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</si>
  <si>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</si>
  <si>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</si>
  <si>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</si>
  <si>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</si>
  <si>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</si>
  <si>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</si>
  <si>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</si>
  <si>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</si>
  <si>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</si>
  <si>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</si>
  <si>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</si>
  <si>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</si>
  <si>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</si>
  <si>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</si>
  <si>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</si>
  <si>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</si>
  <si>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</si>
  <si>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</si>
  <si>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</si>
  <si>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</si>
  <si>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</si>
  <si>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</si>
  <si>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</si>
  <si>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</si>
  <si>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</si>
  <si>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</si>
  <si>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</si>
  <si>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</si>
  <si>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</si>
  <si>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</si>
  <si>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</si>
  <si>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</si>
  <si>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</si>
  <si>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</si>
  <si>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</si>
  <si>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</si>
  <si>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</si>
  <si>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</si>
  <si>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</si>
  <si>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</si>
  <si>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</si>
  <si>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</si>
  <si>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</si>
  <si>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</si>
  <si>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</si>
  <si>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</si>
  <si>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</si>
  <si>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</si>
  <si>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</si>
  <si>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</si>
  <si>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</si>
  <si>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</si>
  <si>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</si>
  <si>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</si>
  <si>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</si>
  <si>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</si>
  <si>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</si>
  <si>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</si>
  <si>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</si>
  <si>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</si>
  <si>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</si>
  <si>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</si>
  <si>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</si>
  <si>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</si>
  <si>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</si>
  <si>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</si>
  <si>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</si>
  <si>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</si>
  <si>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</si>
  <si>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</si>
  <si>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</si>
  <si>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</si>
  <si>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</si>
  <si>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</si>
  <si>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</si>
  <si>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</si>
  <si>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</si>
  <si>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</si>
  <si>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</si>
  <si>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</si>
  <si>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</si>
  <si>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</si>
  <si>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</si>
  <si>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</si>
  <si>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</si>
  <si>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</si>
  <si>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</si>
  <si>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</si>
  <si>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</si>
  <si>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</si>
  <si>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</si>
  <si>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</si>
  <si>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</si>
  <si>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</si>
  <si>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</si>
  <si>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</si>
  <si>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</si>
  <si>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</si>
  <si>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</si>
  <si>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</si>
  <si>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</si>
  <si>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</si>
  <si>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</si>
  <si>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</si>
  <si>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</si>
  <si>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</si>
  <si>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</si>
  <si>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</si>
  <si>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</si>
  <si>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</si>
  <si>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</si>
  <si>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</si>
  <si>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</si>
  <si>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</si>
  <si>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</si>
  <si>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</si>
  <si>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</si>
  <si>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</si>
  <si>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</si>
  <si>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</si>
  <si>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</si>
  <si>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</si>
  <si>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</si>
  <si>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</si>
  <si>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</si>
  <si>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</si>
  <si>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</si>
  <si>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</si>
  <si>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</si>
  <si>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</si>
  <si>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</si>
  <si>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</si>
  <si>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</si>
  <si>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</si>
  <si>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</si>
  <si>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</si>
  <si>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</si>
  <si>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</si>
  <si>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</si>
  <si>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</si>
  <si>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</si>
  <si>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</si>
  <si>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</si>
  <si>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</si>
  <si>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</si>
  <si>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</si>
  <si>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</si>
  <si>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</si>
  <si>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</si>
  <si>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</si>
  <si>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</si>
  <si>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</si>
  <si>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</si>
  <si>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</si>
  <si>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</si>
  <si>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</si>
  <si>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</si>
  <si>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</si>
  <si>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</si>
  <si>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</si>
  <si>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</si>
  <si>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</si>
  <si>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</si>
  <si>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</si>
  <si>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</si>
  <si>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</si>
  <si>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</si>
  <si>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</si>
  <si>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</si>
  <si>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</si>
  <si>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</si>
  <si>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</si>
  <si>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</si>
  <si>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</si>
  <si>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</si>
  <si>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</si>
  <si>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</si>
  <si>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</si>
  <si>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</si>
  <si>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</si>
  <si>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</si>
  <si>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</si>
  <si>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</si>
  <si>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</si>
  <si>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</si>
  <si>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</si>
  <si>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</si>
  <si>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</si>
  <si>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</si>
  <si>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</si>
  <si>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</si>
  <si>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</si>
  <si>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</si>
  <si>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</si>
  <si>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</si>
  <si>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</si>
  <si>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</si>
  <si>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</si>
  <si>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</si>
  <si>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</si>
  <si>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</si>
  <si>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</si>
  <si>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</si>
  <si>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</si>
  <si>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</si>
  <si>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</si>
  <si>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</si>
  <si>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</si>
  <si>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</si>
  <si>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</si>
  <si>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</si>
  <si>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</si>
  <si>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</si>
  <si>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</si>
  <si>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</si>
  <si>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</si>
  <si>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</si>
  <si>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</si>
  <si>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</si>
  <si>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</si>
  <si>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</si>
  <si>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</si>
  <si>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</si>
  <si>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</si>
  <si>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</si>
  <si>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</si>
  <si>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</si>
  <si>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</si>
  <si>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</si>
  <si>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</si>
  <si>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</si>
  <si>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</si>
  <si>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</si>
  <si>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</si>
  <si>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</si>
  <si>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</si>
  <si>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</si>
  <si>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</si>
  <si>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</si>
  <si>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</si>
  <si>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</si>
  <si>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</si>
  <si>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</si>
  <si>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</si>
  <si>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</si>
  <si>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</si>
  <si>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</si>
  <si>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</si>
  <si>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</si>
  <si>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</si>
  <si>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</si>
  <si>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</si>
  <si>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</si>
  <si>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</si>
  <si>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</si>
  <si>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</si>
  <si>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</si>
  <si>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</si>
  <si>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</si>
  <si>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</si>
  <si>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</si>
  <si>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</si>
  <si>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</si>
  <si>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</si>
  <si>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</si>
  <si>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</si>
  <si>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</si>
  <si>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</si>
  <si>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</si>
  <si>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</si>
  <si>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</si>
  <si>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</si>
  <si>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</si>
  <si>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</si>
  <si>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</si>
  <si>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</si>
  <si>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</si>
  <si>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</si>
  <si>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</si>
  <si>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</si>
  <si>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</si>
  <si>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</si>
  <si>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</si>
  <si>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</si>
  <si>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</si>
  <si>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</si>
  <si>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</si>
  <si>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</si>
  <si>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</si>
  <si>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</si>
  <si>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</si>
  <si>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</si>
  <si>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</si>
  <si>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</si>
  <si>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</si>
  <si>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</si>
  <si>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</si>
  <si>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</si>
  <si>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</si>
  <si>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</si>
  <si>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</si>
  <si>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</si>
  <si>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</si>
  <si>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</si>
  <si>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</si>
  <si>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</si>
  <si>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</si>
  <si>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</si>
  <si>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</si>
  <si>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</si>
  <si>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</si>
  <si>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</si>
  <si>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</si>
  <si>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</si>
  <si>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</si>
  <si>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</si>
  <si>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</si>
  <si>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</si>
  <si>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</si>
  <si>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</si>
  <si>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</si>
  <si>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</si>
  <si>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</si>
  <si>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</si>
  <si>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</si>
  <si>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</si>
  <si>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</si>
  <si>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</si>
  <si>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</si>
  <si>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</si>
  <si>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</si>
  <si>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</si>
  <si>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</si>
  <si>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</si>
  <si>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</si>
  <si>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</si>
  <si>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</si>
  <si>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</si>
  <si>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</si>
  <si>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</si>
  <si>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</si>
  <si>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</si>
  <si>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</si>
  <si>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</si>
  <si>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</si>
  <si>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</si>
  <si>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</si>
  <si>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</si>
  <si>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</si>
  <si>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</si>
  <si>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</si>
  <si>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</si>
  <si>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</si>
  <si>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</si>
  <si>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</si>
  <si>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</si>
  <si>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</si>
  <si>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</si>
  <si>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</si>
  <si>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</si>
  <si>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</si>
  <si>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</si>
  <si>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</si>
  <si>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</si>
  <si>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</si>
  <si>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</si>
  <si>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</si>
  <si>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</si>
  <si>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</si>
  <si>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</si>
  <si>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</si>
  <si>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</si>
  <si>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</si>
  <si>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</si>
  <si>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</si>
  <si>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</si>
  <si>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</si>
  <si>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</si>
  <si>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</si>
  <si>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</si>
  <si>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</si>
  <si>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</si>
  <si>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</si>
  <si>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</si>
  <si>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</si>
  <si>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</si>
  <si>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</si>
  <si>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</si>
  <si>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</si>
  <si>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</si>
  <si>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</si>
  <si>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</si>
  <si>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</si>
  <si>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</si>
  <si>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</si>
  <si>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</si>
  <si>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</si>
  <si>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</si>
  <si>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</si>
  <si>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</si>
  <si>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</si>
  <si>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</si>
  <si>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</si>
  <si>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</si>
  <si>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</si>
  <si>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</si>
  <si>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</si>
  <si>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</si>
  <si>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</si>
  <si>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</si>
  <si>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</si>
  <si>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</si>
  <si>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</si>
  <si>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</si>
  <si>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</si>
  <si>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</si>
  <si>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</si>
  <si>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</si>
  <si>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</si>
  <si>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</si>
  <si>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</si>
  <si>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</si>
  <si>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</si>
  <si>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</si>
  <si>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</si>
  <si>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</si>
  <si>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</si>
  <si>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</si>
  <si>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</si>
  <si>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</si>
  <si>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</si>
  <si>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</si>
  <si>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</si>
  <si>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</si>
  <si>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</si>
  <si>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</si>
  <si>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</si>
  <si>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</si>
  <si>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</si>
  <si>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</si>
  <si>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</si>
  <si>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</si>
  <si>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</si>
  <si>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</si>
  <si>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</si>
  <si>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</si>
  <si>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</si>
  <si>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</si>
  <si>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</si>
  <si>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</si>
  <si>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</si>
  <si>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</si>
  <si>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</si>
  <si>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</si>
  <si>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</si>
  <si>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</si>
  <si>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</si>
  <si>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</si>
  <si>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</si>
  <si>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</si>
  <si>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</si>
  <si>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</si>
  <si>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</si>
  <si>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</si>
  <si>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</si>
  <si>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</si>
  <si>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</si>
  <si>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</si>
  <si>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</si>
  <si>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</si>
  <si>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</si>
  <si>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</si>
  <si>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</si>
  <si>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</si>
  <si>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</si>
  <si>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</si>
  <si>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</si>
  <si>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</si>
  <si>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</si>
  <si>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</si>
  <si>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</si>
  <si>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</si>
  <si>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</si>
  <si>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</si>
  <si>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</si>
  <si>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</si>
  <si>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</si>
  <si>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</si>
  <si>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</si>
  <si>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</si>
  <si>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</si>
  <si>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</si>
  <si>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</si>
  <si>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</si>
  <si>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</si>
  <si>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</si>
  <si>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</si>
  <si>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</si>
  <si>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</si>
  <si>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</si>
  <si>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</si>
  <si>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</si>
  <si>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</si>
  <si>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</si>
  <si>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</si>
  <si>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</si>
  <si>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</si>
  <si>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</si>
  <si>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</si>
  <si>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</si>
  <si>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</si>
  <si>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</si>
  <si>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</si>
  <si>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</si>
  <si>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</si>
  <si>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</si>
  <si>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</si>
  <si>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</si>
  <si>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</si>
  <si>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</si>
  <si>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</si>
  <si>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</si>
  <si>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</si>
  <si>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</si>
  <si>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</si>
  <si>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</si>
  <si>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</si>
  <si>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</si>
  <si>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</si>
  <si>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</si>
  <si>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</si>
  <si>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</si>
  <si>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</si>
  <si>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</si>
  <si>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</si>
  <si>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</si>
  <si>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</si>
  <si>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</si>
  <si>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</si>
  <si>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</si>
  <si>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</si>
  <si>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</si>
  <si>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</si>
  <si>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</si>
  <si>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</si>
  <si>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</si>
  <si>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</si>
  <si>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</si>
  <si>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</si>
  <si>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</si>
  <si>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</si>
  <si>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</si>
  <si>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</si>
  <si>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</si>
  <si>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</si>
  <si>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</si>
  <si>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</si>
  <si>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</si>
  <si>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</si>
  <si>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</si>
  <si>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</si>
  <si>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</si>
  <si>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</si>
  <si>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</si>
  <si>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</si>
  <si>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</si>
  <si>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</si>
  <si>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</si>
  <si>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</si>
  <si>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</si>
  <si>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</si>
  <si>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</si>
  <si>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</si>
  <si>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</si>
  <si>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</si>
  <si>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</si>
  <si>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</si>
  <si>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</si>
  <si>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</si>
  <si>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</si>
  <si>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</si>
  <si>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</si>
  <si>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</si>
  <si>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</si>
  <si>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</si>
  <si>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</si>
  <si>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</si>
  <si>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</si>
  <si>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</si>
  <si>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</si>
  <si>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</si>
  <si>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</si>
  <si>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</si>
  <si>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</si>
  <si>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</si>
  <si>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</si>
  <si>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</si>
  <si>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</si>
  <si>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</si>
  <si>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</si>
  <si>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</si>
  <si>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</si>
  <si>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</si>
  <si>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</si>
  <si>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</si>
  <si>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</si>
  <si>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</si>
  <si>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</si>
  <si>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</si>
  <si>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</si>
  <si>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</si>
  <si>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</si>
  <si>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</si>
  <si>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</si>
  <si>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</si>
  <si>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</si>
  <si>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</si>
  <si>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</si>
  <si>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</si>
  <si>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</si>
  <si>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</si>
  <si>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</si>
  <si>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</si>
  <si>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</si>
  <si>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</si>
  <si>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</si>
  <si>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</si>
  <si>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</si>
  <si>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</si>
  <si>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</si>
  <si>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</si>
  <si>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</si>
  <si>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</si>
  <si>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</si>
  <si>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</si>
  <si>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</si>
  <si>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</si>
  <si>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</si>
  <si>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</si>
  <si>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</si>
  <si>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</si>
  <si>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</si>
  <si>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</si>
  <si>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</si>
  <si>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</si>
  <si>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</si>
  <si>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</si>
  <si>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</si>
  <si>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</si>
  <si>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</si>
  <si>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</si>
  <si>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</si>
  <si>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</si>
  <si>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</si>
  <si>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</si>
  <si>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</si>
  <si>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</si>
  <si>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</si>
  <si>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</si>
  <si>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</si>
  <si>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</si>
  <si>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</si>
  <si>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</si>
  <si>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</si>
  <si>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</si>
  <si>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</si>
  <si>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</si>
  <si>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</si>
  <si>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</si>
  <si>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</si>
  <si>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</si>
  <si>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</si>
  <si>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</si>
  <si>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</si>
  <si>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</si>
  <si>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</si>
  <si>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</si>
  <si>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</si>
  <si>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</si>
  <si>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</si>
  <si>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</si>
  <si>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</si>
  <si>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</si>
  <si>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</si>
  <si>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</si>
  <si>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</si>
  <si>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</si>
  <si>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</si>
  <si>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</si>
  <si>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</si>
  <si>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</si>
  <si>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</si>
  <si>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</si>
  <si>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</si>
  <si>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</si>
  <si>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</si>
  <si>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</si>
  <si>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</si>
  <si>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</si>
  <si>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</si>
  <si>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</si>
  <si>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</si>
  <si>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</si>
  <si>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</si>
  <si>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</si>
  <si>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</si>
  <si>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</si>
  <si>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</si>
  <si>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</si>
  <si>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</si>
  <si>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</si>
  <si>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</si>
  <si>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</si>
  <si>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</si>
  <si>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</si>
  <si>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</si>
  <si>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</si>
  <si>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</si>
  <si>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</si>
  <si>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</si>
  <si>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</si>
  <si>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</si>
  <si>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</si>
  <si>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</si>
  <si>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</si>
  <si>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</si>
  <si>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</si>
  <si>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</si>
  <si>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</si>
  <si>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</si>
  <si>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</si>
  <si>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</si>
  <si>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</si>
  <si>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</si>
  <si>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</si>
  <si>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</si>
  <si>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</si>
  <si>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</si>
  <si>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</si>
  <si>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</si>
  <si>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</si>
  <si>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</si>
  <si>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</si>
  <si>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</si>
  <si>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</si>
  <si>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</si>
  <si>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</si>
  <si>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</si>
  <si>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</si>
  <si>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</si>
  <si>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</si>
  <si>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</si>
  <si>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</si>
  <si>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</si>
  <si>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</si>
  <si>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</si>
  <si>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</si>
  <si>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</si>
  <si>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</si>
  <si>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</si>
  <si>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</si>
  <si>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</si>
  <si>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</si>
  <si>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</si>
  <si>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</si>
  <si>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</si>
  <si>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</si>
  <si>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</si>
  <si>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</si>
  <si>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</si>
  <si>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</si>
  <si>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</si>
  <si>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</si>
  <si>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</si>
  <si>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</si>
  <si>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</si>
  <si>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</si>
  <si>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</si>
  <si>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</si>
  <si>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</si>
  <si>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</si>
  <si>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</si>
  <si>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</si>
  <si>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</si>
  <si>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</si>
  <si>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</si>
  <si>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</si>
  <si>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</si>
  <si>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</si>
  <si>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</si>
  <si>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</si>
  <si>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</si>
  <si>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</si>
  <si>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</si>
  <si>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</si>
  <si>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</si>
  <si>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</si>
  <si>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</si>
  <si>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</si>
  <si>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</si>
  <si>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</si>
  <si>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</si>
  <si>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</si>
  <si>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</si>
  <si>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</si>
  <si>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</si>
  <si>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</si>
  <si>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</si>
  <si>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</si>
  <si>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</si>
  <si>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</si>
  <si>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</si>
  <si>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</si>
  <si>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</si>
  <si>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</si>
  <si>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</si>
  <si>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</si>
  <si>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</si>
  <si>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</si>
  <si>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</si>
  <si>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</si>
  <si>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</si>
  <si>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</si>
  <si>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</si>
  <si>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</si>
  <si>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</si>
  <si>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</si>
  <si>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</si>
  <si>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</si>
  <si>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</si>
  <si>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</si>
  <si>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</si>
  <si>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</si>
  <si>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</si>
  <si>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</si>
  <si>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</si>
  <si>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</si>
  <si>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</si>
  <si>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</si>
  <si>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</si>
  <si>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</si>
  <si>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</si>
  <si>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</si>
  <si>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</si>
  <si>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</si>
  <si>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</si>
  <si>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</si>
  <si>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</si>
  <si>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</si>
  <si>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</si>
  <si>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</si>
  <si>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</si>
  <si>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</si>
  <si>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</si>
  <si>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</si>
  <si>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</si>
  <si>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</si>
  <si>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</si>
  <si>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</si>
  <si>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</si>
  <si>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</si>
  <si>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</si>
  <si>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</si>
  <si>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</si>
  <si>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</si>
  <si>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</si>
  <si>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</si>
  <si>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</si>
  <si>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</si>
  <si>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</si>
  <si>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</si>
  <si>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</si>
  <si>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</si>
  <si>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</si>
  <si>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</si>
  <si>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</si>
  <si>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</si>
  <si>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</si>
  <si>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</si>
  <si>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</si>
  <si>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</si>
  <si>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</si>
  <si>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</si>
  <si>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</si>
  <si>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</si>
  <si>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</si>
  <si>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</si>
  <si>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</si>
  <si>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</si>
  <si>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</si>
  <si>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</si>
  <si>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</si>
  <si>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</si>
  <si>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</si>
  <si>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</si>
  <si>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</si>
  <si>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</si>
  <si>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</si>
  <si>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</si>
  <si>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</si>
  <si>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</si>
  <si>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</si>
  <si>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</si>
  <si>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</si>
  <si>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</si>
  <si>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</si>
  <si>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</si>
  <si>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</si>
  <si>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</si>
  <si>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</si>
  <si>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</si>
  <si>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</si>
  <si>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</si>
  <si>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</si>
  <si>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</si>
  <si>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</si>
  <si>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</si>
  <si>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</si>
  <si>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</si>
  <si>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</si>
  <si>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</si>
  <si>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</si>
  <si>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</si>
  <si>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</si>
  <si>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</si>
  <si>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</si>
  <si>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</si>
  <si>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</si>
  <si>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</si>
  <si>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</si>
  <si>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</si>
  <si>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</si>
  <si>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</si>
  <si>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</si>
  <si>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</si>
  <si>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</si>
  <si>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</si>
  <si>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</si>
  <si>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</si>
  <si>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</si>
  <si>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</si>
  <si>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</si>
  <si>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</si>
  <si>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</si>
  <si>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</si>
  <si>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</si>
  <si>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</si>
  <si>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</si>
  <si>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</si>
  <si>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</si>
  <si>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</si>
  <si>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</si>
  <si>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</si>
  <si>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</si>
  <si>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</si>
  <si>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</si>
  <si>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</si>
  <si>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</si>
  <si>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</si>
  <si>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</si>
  <si>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</si>
  <si>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</si>
  <si>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</si>
  <si>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</si>
  <si>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</si>
  <si>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</si>
  <si>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</si>
  <si>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</si>
  <si>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</si>
  <si>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</si>
  <si>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</si>
  <si>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</si>
  <si>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</si>
  <si>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</si>
  <si>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</si>
  <si>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</si>
  <si>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</si>
  <si>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</si>
  <si>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</si>
  <si>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</si>
  <si>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</si>
  <si>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</si>
  <si>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</si>
  <si>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</si>
  <si>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</si>
  <si>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</si>
  <si>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</si>
  <si>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</si>
  <si>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</si>
  <si>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</si>
  <si>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</si>
  <si>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</si>
  <si>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</si>
  <si>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</si>
  <si>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</si>
  <si>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</si>
  <si>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</si>
  <si>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</si>
  <si>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</si>
  <si>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</si>
  <si>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</si>
  <si>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</si>
  <si>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</si>
  <si>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</si>
  <si>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</si>
  <si>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</si>
  <si>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</si>
  <si>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</si>
  <si>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</si>
  <si>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</si>
  <si>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</si>
  <si>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</si>
  <si>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</si>
  <si>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</si>
  <si>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</si>
  <si>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</si>
  <si>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</si>
  <si>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</si>
  <si>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</si>
  <si>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</si>
  <si>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</si>
  <si>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</si>
  <si>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</si>
  <si>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</si>
  <si>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</si>
  <si>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</si>
  <si>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</si>
  <si>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</si>
  <si>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</si>
  <si>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</si>
  <si>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</si>
  <si>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</si>
  <si>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</si>
  <si>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</si>
  <si>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</si>
  <si>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</si>
  <si>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</si>
  <si>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</si>
  <si>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</si>
  <si>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</si>
  <si>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</si>
  <si>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</si>
  <si>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</si>
  <si>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</si>
  <si>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</si>
  <si>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</si>
  <si>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</si>
  <si>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</si>
  <si>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</si>
  <si>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</si>
  <si>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</si>
  <si>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</si>
  <si>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</si>
  <si>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</si>
  <si>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</si>
  <si>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</si>
  <si>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</si>
  <si>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</si>
  <si>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</si>
  <si>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</si>
  <si>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</si>
  <si>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</si>
  <si>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</si>
  <si>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</si>
  <si>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</si>
  <si>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</si>
  <si>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</si>
  <si>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</si>
  <si>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</si>
  <si>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</si>
  <si>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</si>
  <si>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</si>
  <si>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</si>
  <si>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</si>
  <si>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</si>
  <si>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</si>
  <si>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</si>
  <si>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</si>
  <si>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</si>
  <si>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</si>
  <si>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</si>
  <si>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</si>
  <si>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</si>
  <si>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</si>
  <si>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</si>
  <si>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</si>
  <si>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</si>
  <si>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</si>
  <si>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</si>
  <si>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</si>
  <si>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</si>
  <si>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</si>
  <si>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</si>
  <si>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</si>
  <si>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</si>
  <si>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</si>
  <si>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</si>
  <si>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</si>
  <si>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</si>
  <si>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</si>
  <si>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</si>
  <si>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</si>
  <si>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</si>
  <si>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</si>
  <si>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</si>
  <si>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</si>
  <si>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</si>
  <si>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</si>
  <si>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</si>
  <si>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</si>
  <si>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</si>
  <si>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</si>
  <si>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</si>
  <si>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</si>
  <si>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</si>
  <si>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</si>
  <si>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</si>
  <si>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</si>
  <si>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</si>
  <si>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</si>
  <si>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</si>
  <si>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</si>
  <si>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</si>
  <si>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</si>
  <si>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</si>
  <si>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</si>
  <si>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</si>
  <si>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</si>
  <si>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</si>
  <si>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</si>
  <si>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</si>
  <si>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</si>
  <si>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</si>
  <si>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</si>
  <si>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</si>
  <si>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</si>
  <si>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</si>
  <si>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</si>
  <si>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</si>
  <si>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</si>
  <si>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</si>
  <si>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</si>
  <si>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</si>
  <si>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</si>
  <si>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</si>
  <si>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</si>
  <si>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</si>
  <si>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</si>
  <si>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</si>
  <si>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</si>
  <si>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</si>
  <si>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</si>
  <si>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</si>
  <si>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</si>
  <si>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</si>
  <si>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</si>
  <si>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</si>
  <si>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</si>
  <si>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</si>
  <si>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</si>
  <si>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</si>
  <si>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</si>
  <si>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</si>
  <si>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</si>
  <si>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</si>
  <si>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</si>
  <si>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</si>
  <si>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</si>
  <si>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</si>
  <si>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</si>
  <si>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</si>
  <si>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</si>
  <si>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</si>
  <si>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</si>
  <si>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</si>
  <si>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</si>
  <si>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</si>
  <si>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</si>
  <si>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</si>
  <si>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</si>
  <si>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</si>
  <si>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</si>
  <si>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</si>
  <si>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</si>
  <si>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</si>
  <si>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</si>
  <si>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</si>
  <si>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</si>
  <si>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</si>
  <si>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</si>
  <si>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</si>
  <si>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</si>
  <si>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</si>
  <si>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</si>
  <si>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</si>
  <si>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</si>
  <si>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</si>
  <si>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</si>
  <si>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</si>
  <si>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</si>
  <si>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</si>
  <si>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</si>
  <si>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</si>
  <si>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</si>
  <si>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</si>
  <si>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</si>
  <si>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</si>
  <si>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</si>
  <si>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</si>
  <si>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</si>
  <si>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</si>
  <si>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</si>
  <si>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</si>
  <si>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</si>
  <si>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</si>
  <si>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</si>
  <si>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</si>
  <si>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</si>
  <si>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</si>
  <si>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</si>
  <si>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</si>
  <si>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</si>
  <si>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</si>
  <si>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</si>
  <si>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</si>
  <si>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</si>
  <si>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</si>
  <si>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</si>
  <si>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</si>
  <si>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</si>
  <si>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</si>
  <si>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</si>
  <si>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</si>
  <si>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</si>
  <si>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</si>
  <si>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</si>
  <si>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</si>
  <si>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</si>
  <si>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</si>
  <si>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</si>
  <si>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</si>
  <si>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</si>
  <si>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</si>
  <si>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</si>
  <si>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</si>
  <si>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</si>
  <si>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</si>
  <si>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</si>
  <si>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</si>
  <si>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</si>
  <si>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</si>
  <si>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</si>
  <si>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</si>
  <si>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</si>
  <si>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</si>
  <si>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</si>
  <si>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</si>
  <si>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</si>
  <si>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</si>
  <si>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</si>
  <si>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</si>
  <si>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</si>
  <si>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</si>
  <si>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</si>
  <si>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</si>
  <si>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</si>
  <si>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</si>
  <si>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</si>
  <si>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</si>
  <si>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</si>
  <si>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</si>
  <si>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</si>
  <si>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</si>
  <si>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</si>
  <si>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</si>
  <si>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</si>
  <si>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</si>
  <si>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</si>
  <si>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</si>
  <si>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</si>
  <si>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</si>
  <si>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</si>
  <si>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</si>
  <si>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</si>
  <si>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</si>
  <si>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</si>
  <si>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</si>
  <si>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</si>
  <si>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</si>
  <si>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</si>
  <si>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</si>
  <si>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</si>
  <si>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</si>
  <si>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</si>
  <si>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</si>
  <si>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</si>
  <si>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</si>
  <si>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</si>
  <si>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</si>
  <si>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</si>
  <si>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</si>
  <si>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</si>
  <si>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</si>
  <si>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</si>
  <si>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</si>
  <si>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</si>
  <si>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</si>
  <si>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</si>
  <si>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</si>
  <si>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</si>
  <si>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</si>
  <si>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</si>
  <si>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</si>
  <si>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</si>
  <si>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</si>
  <si>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</si>
  <si>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</si>
  <si>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</si>
  <si>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</si>
  <si>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</si>
  <si>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</si>
  <si>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</si>
  <si>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</si>
  <si>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</si>
  <si>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</si>
  <si>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</si>
  <si>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</si>
  <si>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</si>
  <si>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</si>
  <si>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</si>
  <si>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</si>
  <si>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</si>
  <si>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</si>
  <si>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</si>
  <si>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</si>
  <si>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</si>
  <si>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</si>
  <si>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</si>
  <si>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</si>
  <si>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</si>
  <si>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</si>
  <si>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</si>
  <si>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</si>
  <si>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</si>
  <si>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</si>
  <si>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</si>
  <si>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</si>
  <si>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</si>
  <si>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</si>
  <si>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</si>
  <si>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</si>
  <si>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</si>
  <si>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</si>
  <si>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</si>
  <si>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</si>
  <si>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</si>
  <si>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</si>
  <si>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</si>
  <si>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</si>
  <si>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</si>
  <si>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</si>
  <si>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</si>
  <si>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</si>
  <si>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</si>
  <si>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</si>
  <si>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</si>
  <si>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</si>
  <si>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</si>
  <si>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</si>
  <si>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</si>
  <si>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</si>
  <si>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</si>
  <si>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</si>
  <si>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</si>
  <si>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</si>
  <si>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</si>
  <si>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</si>
  <si>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</si>
  <si>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</si>
  <si>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</si>
  <si>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</si>
  <si>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</si>
  <si>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</si>
  <si>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</si>
  <si>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</si>
  <si>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</si>
  <si>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</si>
  <si>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</si>
  <si>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</si>
  <si>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</si>
  <si>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</si>
  <si>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</si>
  <si>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</si>
  <si>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</si>
  <si>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</si>
  <si>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</si>
  <si>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</si>
  <si>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</si>
  <si>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</si>
  <si>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</si>
  <si>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</si>
  <si>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</si>
  <si>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</si>
  <si>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</si>
  <si>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</si>
  <si>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</si>
  <si>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</si>
  <si>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</si>
  <si>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</si>
  <si>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</si>
  <si>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</si>
  <si>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</si>
  <si>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</si>
  <si>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</si>
  <si>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</si>
  <si>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</si>
  <si>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</si>
  <si>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</si>
  <si>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</si>
  <si>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</si>
  <si>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</si>
  <si>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</si>
  <si>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</si>
  <si>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</si>
  <si>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</si>
  <si>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</si>
  <si>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</si>
  <si>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</si>
  <si>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</si>
  <si>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</si>
  <si>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</si>
  <si>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</si>
  <si>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</si>
  <si>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</si>
  <si>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</si>
  <si>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</si>
  <si>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</si>
  <si>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</si>
  <si>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</si>
  <si>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</si>
  <si>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</si>
  <si>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</si>
  <si>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</si>
  <si>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</si>
  <si>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</si>
  <si>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</si>
  <si>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</si>
  <si>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</si>
  <si>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</si>
  <si>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</si>
  <si>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</si>
  <si>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</si>
  <si>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</si>
  <si>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</si>
  <si>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</si>
  <si>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</si>
  <si>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</si>
  <si>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</si>
  <si>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</si>
  <si>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</si>
  <si>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</si>
  <si>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</si>
  <si>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</si>
  <si>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</si>
  <si>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</si>
  <si>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</si>
  <si>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</si>
  <si>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</si>
  <si>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</si>
  <si>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</si>
  <si>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</si>
  <si>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</si>
  <si>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</si>
  <si>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</si>
  <si>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</si>
  <si>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</si>
  <si>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</si>
  <si>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</si>
  <si>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</si>
  <si>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</si>
  <si>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</si>
  <si>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</si>
  <si>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</si>
  <si>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</si>
  <si>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</si>
  <si>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</si>
  <si>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</si>
  <si>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</si>
  <si>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</si>
  <si>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</si>
  <si>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</si>
  <si>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</si>
  <si>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</si>
  <si>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</si>
  <si>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</si>
  <si>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</si>
  <si>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</si>
  <si>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</si>
  <si>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</si>
  <si>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</si>
  <si>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</si>
  <si>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</si>
  <si>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</si>
  <si>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</si>
  <si>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</si>
  <si>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</si>
  <si>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</si>
  <si>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</si>
  <si>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</si>
  <si>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</si>
  <si>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</si>
  <si>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</si>
  <si>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</si>
  <si>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</si>
  <si>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</si>
  <si>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</si>
  <si>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</si>
  <si>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</si>
  <si>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</si>
  <si>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</si>
  <si>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</si>
  <si>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</si>
  <si>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</si>
  <si>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</si>
  <si>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</si>
  <si>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</si>
  <si>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</si>
  <si>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</si>
  <si>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</si>
  <si>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</si>
  <si>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</si>
  <si>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</si>
  <si>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</si>
  <si>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</si>
  <si>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</si>
  <si>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</si>
  <si>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</si>
  <si>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</si>
  <si>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</si>
  <si>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</si>
  <si>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</si>
  <si>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</si>
  <si>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</si>
  <si>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</si>
  <si>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</si>
  <si>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</si>
  <si>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</si>
  <si>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</si>
  <si>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</si>
  <si>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</si>
  <si>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</si>
  <si>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</si>
  <si>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</si>
  <si>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</si>
  <si>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</si>
  <si>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</si>
  <si>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</si>
  <si>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</si>
  <si>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</si>
  <si>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</si>
  <si>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</si>
  <si>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</si>
  <si>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</si>
  <si>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</si>
  <si>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</si>
  <si>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</si>
  <si>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</si>
  <si>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</si>
  <si>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</si>
  <si>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</si>
  <si>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</si>
  <si>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</si>
  <si>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</si>
  <si>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</si>
  <si>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</si>
  <si>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</si>
  <si>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</si>
  <si>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</si>
  <si>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</si>
  <si>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</si>
  <si>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</si>
  <si>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</si>
  <si>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</si>
  <si>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</si>
  <si>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</si>
  <si>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</si>
  <si>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</si>
  <si>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</si>
  <si>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</si>
  <si>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</si>
  <si>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</si>
  <si>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</si>
  <si>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</si>
  <si>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</si>
  <si>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</si>
  <si>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</si>
  <si>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</si>
  <si>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</si>
  <si>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</si>
  <si>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</si>
  <si>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</si>
  <si>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</si>
  <si>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</si>
  <si>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</si>
  <si>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</si>
  <si>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</si>
  <si>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</si>
  <si>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</si>
  <si>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</si>
  <si>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</si>
  <si>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</si>
  <si>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</si>
  <si>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</si>
  <si>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</si>
  <si>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</si>
  <si>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</si>
  <si>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</si>
  <si>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</si>
  <si>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</si>
  <si>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</si>
  <si>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</si>
  <si>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</si>
  <si>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</si>
  <si>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</si>
  <si>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</si>
  <si>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</si>
  <si>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</si>
  <si>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</si>
  <si>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</si>
  <si>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</si>
  <si>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</si>
  <si>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</si>
  <si>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</si>
  <si>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</si>
  <si>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</si>
  <si>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</si>
  <si>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</si>
  <si>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</si>
  <si>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</si>
  <si>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</si>
  <si>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</si>
  <si>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</si>
  <si>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</si>
  <si>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</si>
  <si>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</si>
  <si>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</si>
  <si>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</si>
  <si>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</si>
  <si>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</si>
  <si>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</si>
  <si>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</si>
  <si>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</si>
  <si>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</si>
  <si>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</si>
  <si>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</si>
  <si>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</si>
  <si>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</si>
  <si>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</si>
  <si>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</si>
  <si>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</si>
  <si>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</si>
  <si>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</si>
  <si>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</si>
  <si>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</si>
  <si>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</si>
  <si>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</si>
  <si>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</si>
  <si>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</si>
  <si>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</si>
  <si>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</si>
  <si>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</si>
  <si>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</si>
  <si>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</si>
  <si>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</si>
  <si>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</si>
  <si>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</si>
  <si>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</si>
  <si>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</si>
  <si>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</si>
  <si>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</si>
  <si>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</si>
  <si>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</si>
  <si>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</si>
  <si>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</si>
  <si>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</si>
  <si>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</si>
  <si>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</si>
  <si>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</si>
  <si>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</si>
  <si>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</si>
  <si>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</si>
  <si>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</si>
  <si>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</si>
  <si>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</si>
  <si>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</si>
  <si>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</si>
  <si>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</si>
  <si>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</si>
  <si>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</si>
  <si>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</si>
  <si>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</si>
  <si>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</si>
  <si>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</si>
  <si>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</si>
  <si>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</si>
  <si>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</si>
  <si>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</si>
  <si>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</si>
  <si>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</si>
  <si>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</si>
  <si>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</si>
  <si>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</si>
  <si>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</si>
  <si>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</si>
  <si>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</si>
  <si>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</si>
  <si>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</si>
  <si>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</si>
  <si>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</si>
  <si>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</si>
  <si>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</si>
  <si>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</si>
  <si>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</si>
  <si>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</si>
  <si>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</si>
  <si>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</si>
  <si>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</si>
  <si>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</si>
  <si>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</si>
  <si>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</si>
  <si>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</si>
  <si>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</si>
  <si>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</si>
  <si>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</si>
  <si>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</si>
  <si>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</si>
  <si>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</si>
  <si>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</si>
  <si>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</si>
  <si>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</si>
  <si>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</si>
  <si>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</si>
  <si>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</si>
  <si>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</si>
  <si>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</si>
  <si>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</si>
  <si>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</si>
  <si>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</si>
  <si>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</si>
  <si>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</si>
  <si>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</si>
  <si>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</si>
  <si>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</si>
  <si>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</si>
  <si>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</si>
  <si>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</si>
  <si>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</si>
  <si>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</si>
  <si>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</si>
  <si>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</si>
  <si>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</si>
  <si>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</si>
  <si>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</si>
  <si>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</si>
  <si>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</si>
  <si>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</si>
  <si>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</si>
  <si>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</si>
  <si>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</si>
  <si>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</si>
  <si>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</si>
  <si>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</si>
  <si>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</si>
  <si>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</si>
  <si>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</si>
  <si>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</si>
  <si>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</si>
  <si>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</si>
  <si>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</si>
  <si>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</si>
  <si>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</si>
  <si>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</si>
  <si>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</si>
  <si>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</si>
  <si>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</si>
  <si>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</si>
  <si>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</si>
  <si>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</si>
  <si>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</si>
  <si>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</si>
  <si>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</si>
  <si>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</si>
  <si>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</si>
  <si>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</si>
  <si>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</si>
  <si>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</si>
  <si>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</si>
  <si>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</si>
  <si>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</si>
  <si>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</si>
  <si>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</si>
  <si>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</si>
  <si>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</si>
  <si>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</si>
  <si>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</si>
  <si>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</si>
  <si>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</si>
  <si>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</si>
  <si>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</si>
  <si>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</si>
  <si>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</si>
  <si>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</si>
  <si>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</si>
  <si>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</si>
  <si>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</si>
  <si>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</si>
  <si>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</si>
  <si>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</si>
  <si>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</si>
  <si>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</si>
  <si>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</si>
  <si>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</si>
  <si>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</si>
  <si>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</si>
  <si>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</si>
  <si>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</si>
  <si>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</si>
  <si>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</si>
  <si>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</si>
  <si>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</si>
  <si>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</si>
  <si>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</si>
  <si>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</si>
  <si>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</si>
  <si>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</si>
  <si>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</si>
  <si>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</si>
  <si>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</si>
  <si>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</si>
  <si>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</si>
  <si>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</si>
  <si>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</si>
  <si>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</si>
  <si>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</si>
  <si>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</si>
  <si>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</si>
  <si>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</si>
  <si>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</si>
  <si>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</si>
  <si>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</si>
  <si>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</si>
  <si>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</si>
  <si>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</si>
  <si>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</si>
  <si>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</si>
  <si>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</si>
  <si>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</si>
  <si>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</si>
  <si>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</si>
  <si>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</si>
  <si>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</si>
  <si>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</si>
  <si>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</si>
  <si>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</si>
  <si>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</si>
  <si>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</si>
  <si>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</si>
  <si>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</si>
  <si>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</si>
  <si>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</si>
  <si>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</si>
  <si>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</si>
  <si>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</si>
  <si>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</si>
  <si>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</si>
  <si>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</si>
  <si>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</si>
  <si>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</si>
  <si>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</si>
  <si>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</si>
  <si>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</si>
  <si>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</si>
  <si>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</si>
  <si>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</si>
  <si>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</si>
  <si>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</si>
  <si>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</si>
  <si>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</si>
  <si>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</si>
  <si>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</si>
  <si>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</si>
  <si>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</si>
  <si>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</si>
  <si>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</si>
  <si>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</si>
  <si>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</si>
  <si>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</si>
  <si>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</si>
  <si>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</si>
  <si>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</si>
  <si>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</si>
  <si>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</si>
  <si>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</si>
  <si>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</si>
  <si>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</si>
  <si>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</si>
  <si>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</si>
  <si>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</si>
  <si>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</si>
  <si>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</si>
  <si>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</si>
  <si>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</si>
  <si>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</si>
  <si>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</si>
  <si>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</si>
  <si>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</si>
  <si>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</si>
  <si>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</si>
  <si>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</si>
  <si>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</si>
  <si>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</si>
  <si>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</si>
  <si>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</si>
  <si>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</si>
  <si>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</si>
  <si>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</si>
  <si>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</si>
  <si>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</si>
  <si>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</si>
  <si>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</si>
  <si>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</si>
  <si>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</si>
  <si>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</si>
  <si>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</si>
  <si>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</si>
  <si>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</si>
  <si>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</si>
  <si>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</si>
  <si>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</si>
  <si>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</si>
  <si>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</si>
  <si>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</si>
  <si>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</si>
  <si>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</si>
  <si>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</si>
  <si>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</si>
  <si>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</si>
  <si>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</si>
  <si>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</si>
  <si>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</si>
  <si>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</si>
  <si>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</si>
  <si>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</si>
  <si>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</si>
  <si>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</si>
  <si>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</si>
  <si>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</si>
  <si>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</si>
  <si>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</si>
  <si>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</si>
  <si>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</si>
  <si>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</si>
  <si>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</si>
  <si>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</si>
  <si>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</si>
  <si>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</si>
  <si>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</si>
  <si>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</si>
  <si>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</si>
  <si>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</si>
  <si>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</si>
  <si>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</si>
  <si>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</si>
  <si>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</si>
  <si>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</si>
  <si>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</si>
  <si>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</si>
  <si>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</si>
  <si>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</si>
  <si>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</si>
  <si>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</si>
  <si>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</si>
  <si>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</si>
  <si>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</si>
  <si>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</si>
  <si>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</si>
  <si>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</si>
  <si>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</si>
  <si>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</si>
  <si>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</si>
  <si>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</si>
  <si>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</si>
  <si>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</si>
  <si>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</si>
  <si>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</si>
  <si>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</si>
  <si>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</si>
  <si>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</si>
  <si>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</si>
  <si>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</si>
  <si>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</si>
  <si>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</si>
  <si>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</si>
  <si>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</si>
  <si>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</si>
  <si>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</si>
  <si>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</si>
  <si>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</si>
  <si>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</si>
  <si>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</si>
  <si>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</si>
  <si>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</si>
  <si>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</si>
  <si>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</si>
  <si>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</si>
  <si>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</si>
  <si>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</si>
  <si>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</si>
  <si>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</si>
  <si>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</si>
  <si>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</si>
  <si>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</si>
  <si>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</si>
  <si>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</si>
  <si>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</si>
  <si>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</si>
  <si>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</si>
  <si>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</si>
  <si>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</si>
  <si>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</si>
  <si>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</si>
  <si>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</si>
  <si>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</si>
  <si>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</si>
  <si>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</si>
  <si>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</si>
  <si>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</si>
  <si>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</si>
  <si>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</si>
  <si>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</si>
  <si>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</si>
  <si>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</si>
  <si>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</si>
  <si>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</si>
  <si>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</si>
  <si>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</si>
  <si>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</si>
  <si>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</si>
  <si>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</si>
  <si>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</si>
  <si>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</si>
  <si>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</si>
  <si>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</si>
  <si>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</si>
  <si>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</si>
  <si>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</si>
  <si>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</si>
  <si>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</si>
  <si>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</si>
  <si>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</si>
  <si>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</si>
  <si>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</si>
  <si>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</si>
  <si>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</si>
  <si>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</si>
  <si>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</si>
  <si>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</si>
  <si>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</si>
  <si>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</si>
  <si>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</si>
  <si>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</si>
  <si>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</si>
  <si>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</si>
  <si>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</si>
  <si>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</si>
  <si>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</si>
  <si>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</si>
  <si>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</si>
  <si>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</si>
  <si>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</si>
  <si>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</si>
  <si>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</si>
  <si>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</si>
  <si>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</si>
  <si>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</si>
  <si>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</si>
  <si>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</si>
  <si>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</si>
  <si>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</si>
  <si>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</si>
  <si>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</si>
  <si>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</si>
  <si>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</si>
  <si>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</si>
  <si>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</si>
  <si>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</si>
  <si>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</si>
  <si>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</si>
  <si>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</si>
  <si>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</si>
  <si>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</si>
  <si>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</si>
  <si>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</si>
  <si>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</si>
  <si>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</si>
  <si>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</si>
  <si>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</si>
  <si>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</si>
  <si>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</si>
  <si>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</si>
  <si>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</si>
  <si>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</si>
  <si>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</si>
  <si>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</si>
  <si>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</si>
  <si>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</si>
  <si>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</si>
  <si>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</si>
  <si>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</si>
  <si>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</si>
  <si>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</si>
  <si>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</si>
  <si>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</si>
  <si>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</si>
  <si>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</si>
  <si>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</si>
  <si>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</si>
  <si>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</si>
  <si>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</si>
  <si>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</si>
  <si>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</si>
  <si>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</si>
  <si>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</si>
  <si>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</si>
  <si>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</si>
  <si>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</si>
  <si>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</si>
  <si>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</si>
  <si>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</si>
  <si>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</si>
  <si>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</si>
  <si>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</si>
  <si>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</si>
  <si>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</si>
  <si>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</si>
  <si>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</si>
  <si>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</si>
  <si>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</si>
  <si>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</si>
  <si>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</si>
  <si>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</si>
  <si>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</si>
  <si>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</si>
  <si>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</si>
  <si>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</si>
  <si>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</si>
  <si>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</si>
  <si>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</si>
  <si>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</si>
  <si>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</si>
  <si>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</si>
  <si>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</si>
  <si>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</si>
  <si>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</si>
  <si>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</si>
  <si>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</si>
  <si>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</si>
  <si>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</si>
  <si>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</si>
  <si>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</si>
  <si>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</si>
  <si>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</si>
  <si>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</si>
  <si>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</si>
  <si>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</si>
  <si>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</si>
  <si>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</si>
  <si>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</si>
  <si>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</si>
  <si>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</si>
  <si>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</si>
  <si>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</si>
  <si>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</si>
  <si>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</si>
  <si>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</si>
  <si>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</si>
  <si>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</si>
  <si>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</si>
  <si>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</si>
  <si>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</si>
  <si>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</si>
  <si>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</si>
  <si>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</si>
  <si>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</si>
  <si>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</si>
  <si>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</si>
  <si>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</si>
  <si>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</si>
  <si>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</si>
  <si>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</si>
  <si>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</si>
  <si>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</si>
  <si>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</si>
  <si>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</si>
  <si>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</si>
  <si>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</si>
  <si>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</si>
  <si>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</si>
  <si>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</si>
  <si>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</si>
  <si>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</si>
  <si>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</si>
  <si>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</si>
  <si>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</si>
  <si>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</si>
  <si>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</si>
  <si>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</si>
  <si>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</si>
  <si>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</si>
  <si>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</si>
  <si>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</si>
  <si>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</si>
  <si>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</si>
  <si>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</si>
  <si>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</si>
  <si>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</si>
  <si>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</si>
  <si>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</si>
  <si>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</si>
  <si>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</si>
  <si>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</si>
  <si>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</si>
  <si>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</si>
  <si>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</si>
  <si>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</si>
  <si>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</si>
  <si>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</si>
  <si>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</si>
  <si>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</si>
  <si>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</si>
  <si>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</si>
  <si>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</si>
  <si>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</si>
  <si>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</si>
  <si>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</si>
  <si>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</si>
  <si>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</si>
  <si>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</si>
  <si>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</si>
  <si>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</si>
  <si>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</si>
  <si>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</si>
  <si>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</si>
  <si>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</si>
  <si>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</si>
  <si>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</si>
  <si>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</si>
  <si>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</si>
  <si>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</si>
  <si>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</si>
  <si>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</si>
  <si>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</si>
  <si>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</si>
  <si>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</si>
  <si>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</si>
  <si>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</si>
  <si>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</si>
  <si>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</si>
  <si>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</si>
  <si>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</si>
  <si>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</si>
  <si>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</si>
  <si>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</si>
  <si>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</si>
  <si>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</si>
  <si>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</si>
  <si>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</si>
  <si>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</si>
  <si>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</si>
  <si>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</si>
  <si>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</si>
  <si>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</si>
  <si>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</si>
  <si>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</si>
  <si>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</si>
  <si>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</si>
  <si>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</si>
  <si>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</si>
  <si>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</si>
  <si>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</si>
  <si>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</si>
  <si>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</si>
  <si>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</si>
  <si>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</si>
  <si>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</si>
  <si>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</si>
  <si>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</si>
  <si>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</si>
  <si>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</si>
  <si>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</si>
  <si>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</si>
  <si>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</si>
  <si>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</si>
  <si>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</si>
  <si>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</si>
  <si>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</si>
  <si>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</si>
  <si>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</si>
  <si>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</si>
  <si>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</si>
  <si>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</si>
  <si>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</si>
  <si>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</si>
  <si>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</si>
  <si>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</si>
  <si>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</si>
  <si>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</si>
  <si>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</si>
  <si>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</si>
  <si>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</si>
  <si>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</si>
  <si>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</si>
  <si>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</si>
  <si>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</si>
  <si>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</si>
  <si>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</si>
  <si>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</si>
  <si>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</si>
  <si>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</si>
  <si>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</si>
  <si>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</si>
  <si>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</si>
  <si>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</si>
  <si>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</si>
  <si>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</si>
  <si>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</si>
  <si>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</si>
  <si>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</si>
  <si>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</si>
  <si>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</si>
  <si>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</si>
  <si>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</si>
  <si>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</si>
  <si>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</si>
  <si>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</si>
  <si>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</si>
  <si>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</si>
  <si>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</si>
  <si>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</si>
  <si>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</si>
  <si>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</si>
  <si>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</si>
  <si>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</si>
  <si>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</si>
  <si>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</si>
  <si>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</si>
  <si>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</si>
  <si>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</si>
  <si>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</si>
  <si>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</si>
  <si>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</si>
  <si>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</si>
  <si>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</si>
  <si>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</si>
  <si>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</si>
  <si>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</si>
  <si>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</si>
  <si>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</si>
  <si>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</si>
  <si>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</si>
  <si>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</si>
  <si>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</si>
  <si>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</si>
  <si>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</si>
  <si>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</si>
  <si>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</si>
  <si>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</si>
  <si>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</si>
  <si>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</si>
  <si>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</si>
  <si>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</si>
  <si>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</si>
  <si>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</si>
  <si>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</si>
  <si>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</si>
  <si>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</si>
  <si>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</si>
  <si>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</si>
  <si>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</si>
  <si>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</si>
  <si>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</si>
  <si>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</si>
  <si>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</si>
  <si>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</si>
  <si>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</si>
  <si>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</si>
  <si>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</si>
  <si>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</si>
  <si>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</si>
  <si>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</si>
  <si>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</si>
  <si>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</si>
  <si>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</si>
  <si>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</si>
  <si>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</si>
  <si>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</si>
  <si>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</si>
  <si>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</si>
  <si>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</si>
  <si>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</si>
  <si>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</si>
  <si>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</si>
  <si>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</si>
  <si>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</si>
  <si>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</si>
  <si>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</si>
  <si>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</si>
  <si>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</si>
  <si>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</si>
  <si>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</si>
  <si>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</si>
  <si>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</si>
  <si>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</si>
  <si>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</si>
  <si>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</si>
  <si>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</si>
  <si>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</si>
  <si>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</si>
  <si>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</si>
  <si>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</si>
  <si>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</si>
  <si>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</si>
  <si>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</si>
  <si>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</si>
  <si>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</si>
  <si>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</si>
  <si>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</si>
  <si>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</si>
  <si>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</si>
  <si>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</si>
  <si>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</si>
  <si>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</si>
  <si>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</si>
  <si>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</si>
  <si>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</si>
  <si>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</si>
  <si>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</si>
  <si>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</si>
  <si>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</si>
  <si>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</si>
  <si>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</si>
  <si>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</si>
  <si>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</si>
  <si>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</si>
  <si>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</si>
  <si>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</si>
  <si>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</si>
  <si>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</si>
  <si>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</si>
  <si>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</si>
  <si>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</si>
  <si>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</si>
  <si>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</si>
  <si>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</si>
  <si>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</si>
  <si>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</si>
  <si>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</si>
  <si>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</si>
  <si>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</si>
  <si>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</si>
  <si>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</si>
  <si>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</si>
  <si>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</si>
  <si>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</si>
  <si>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</si>
  <si>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</si>
  <si>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</si>
  <si>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</si>
  <si>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</si>
  <si>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</si>
  <si>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</si>
  <si>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</si>
  <si>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</si>
  <si>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</si>
  <si>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</si>
  <si>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</si>
  <si>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</si>
  <si>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</si>
  <si>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</si>
  <si>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</si>
  <si>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</si>
  <si>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</si>
  <si>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</si>
  <si>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</si>
  <si>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</si>
  <si>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</si>
  <si>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</si>
  <si>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</si>
  <si>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</si>
  <si>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</si>
  <si>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</si>
  <si>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</si>
  <si>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</si>
  <si>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</si>
  <si>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</si>
  <si>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</si>
  <si>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</si>
  <si>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</si>
  <si>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</si>
  <si>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</si>
  <si>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</si>
  <si>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</si>
  <si>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</si>
  <si>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</si>
  <si>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</si>
  <si>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</si>
  <si>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</si>
  <si>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</si>
  <si>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</si>
  <si>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</si>
  <si>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</si>
  <si>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</si>
  <si>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</si>
  <si>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</si>
  <si>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</si>
  <si>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</si>
  <si>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</si>
  <si>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</si>
  <si>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</si>
  <si>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</si>
  <si>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</si>
  <si>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</si>
  <si>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</si>
  <si>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</si>
  <si>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</si>
  <si>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</si>
  <si>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</si>
  <si>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</si>
  <si>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</si>
  <si>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</si>
  <si>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</si>
  <si>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</si>
  <si>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</si>
  <si>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</si>
  <si>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</si>
  <si>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</si>
  <si>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</si>
  <si>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</si>
  <si>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</si>
  <si>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</si>
  <si>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</si>
  <si>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</si>
  <si>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</si>
  <si>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</si>
  <si>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</si>
  <si>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</si>
  <si>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</si>
  <si>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</si>
  <si>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</si>
  <si>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</si>
  <si>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</si>
  <si>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</si>
  <si>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</si>
  <si>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</si>
  <si>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</si>
  <si>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</si>
  <si>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</si>
  <si>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</si>
  <si>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</si>
  <si>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</si>
  <si>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</si>
  <si>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</si>
  <si>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</si>
  <si>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</si>
  <si>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</si>
  <si>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</si>
  <si>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</si>
  <si>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</si>
  <si>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</si>
  <si>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</si>
  <si>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</si>
  <si>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</si>
  <si>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</si>
  <si>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</si>
  <si>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</si>
  <si>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</si>
  <si>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</si>
  <si>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</si>
  <si>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</si>
  <si>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</si>
  <si>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</si>
  <si>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</si>
  <si>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</si>
  <si>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</si>
  <si>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</si>
  <si>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</si>
  <si>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</si>
  <si>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</si>
  <si>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</si>
  <si>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</si>
  <si>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</si>
  <si>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</si>
  <si>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</si>
  <si>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</si>
  <si>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</si>
  <si>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</si>
  <si>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</si>
  <si>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</si>
  <si>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</si>
  <si>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</si>
  <si>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</si>
  <si>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</si>
  <si>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</si>
  <si>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</si>
  <si>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</si>
  <si>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</si>
  <si>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</si>
  <si>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</si>
  <si>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</si>
  <si>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</si>
  <si>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</si>
  <si>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</si>
  <si>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</si>
  <si>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</si>
  <si>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</si>
  <si>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</si>
  <si>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</si>
  <si>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</si>
  <si>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</si>
  <si>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</si>
  <si>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</si>
  <si>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</si>
  <si>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</si>
  <si>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</si>
  <si>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</si>
  <si>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</si>
  <si>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</si>
  <si>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</si>
  <si>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</si>
  <si>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</si>
  <si>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</si>
  <si>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</si>
  <si>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</si>
  <si>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</si>
  <si>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</si>
  <si>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</si>
  <si>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</si>
  <si>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</si>
  <si>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</si>
  <si>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</si>
  <si>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</si>
  <si>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</si>
  <si>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</si>
  <si>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</si>
  <si>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</si>
  <si>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</si>
  <si>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</si>
  <si>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</si>
  <si>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</si>
  <si>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</si>
  <si>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</si>
  <si>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</si>
  <si>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</si>
  <si>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</si>
  <si>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</si>
  <si>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</si>
  <si>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</si>
  <si>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</si>
  <si>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</si>
  <si>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</si>
  <si>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</si>
  <si>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</si>
  <si>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</si>
  <si>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</si>
  <si>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</si>
  <si>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</si>
  <si>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</si>
  <si>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</si>
  <si>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</si>
  <si>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</si>
  <si>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</si>
  <si>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</si>
  <si>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</si>
  <si>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</si>
  <si>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</si>
  <si>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</si>
  <si>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</si>
  <si>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</si>
  <si>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</si>
  <si>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</si>
  <si>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</si>
  <si>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</si>
  <si>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</si>
  <si>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</si>
  <si>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</si>
  <si>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</si>
  <si>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</si>
  <si>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</si>
  <si>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</si>
  <si>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</si>
  <si>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</si>
  <si>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</si>
  <si>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</si>
  <si>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</si>
  <si>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</si>
  <si>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</si>
  <si>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</si>
  <si>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</si>
  <si>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</si>
  <si>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</si>
  <si>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</si>
  <si>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</si>
  <si>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</si>
  <si>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</si>
  <si>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</si>
  <si>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</si>
  <si>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</si>
  <si>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</si>
  <si>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</si>
  <si>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</si>
  <si>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</si>
  <si>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</si>
  <si>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</si>
  <si>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</si>
  <si>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</si>
  <si>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</si>
  <si>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</si>
  <si>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</si>
  <si>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</si>
  <si>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</si>
  <si>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</si>
  <si>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</si>
  <si>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</si>
  <si>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</si>
  <si>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</si>
  <si>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</si>
  <si>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</si>
  <si>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</si>
  <si>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</si>
  <si>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</si>
  <si>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</si>
  <si>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</si>
  <si>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</si>
  <si>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</si>
  <si>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</si>
  <si>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</si>
  <si>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</si>
  <si>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</si>
  <si>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</si>
  <si>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</si>
  <si>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</si>
  <si>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</si>
  <si>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</si>
  <si>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</si>
  <si>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</si>
  <si>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</si>
  <si>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</si>
  <si>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</si>
  <si>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</si>
  <si>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</si>
  <si>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</si>
  <si>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</si>
  <si>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</si>
  <si>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</si>
  <si>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</si>
  <si>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</si>
  <si>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</si>
  <si>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</si>
  <si>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</si>
  <si>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</si>
  <si>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</si>
  <si>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</si>
  <si>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</si>
  <si>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</si>
  <si>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</si>
  <si>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</si>
  <si>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</si>
  <si>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</si>
  <si>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</si>
  <si>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</si>
  <si>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</si>
  <si>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</si>
  <si>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</si>
  <si>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</si>
  <si>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</si>
  <si>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</si>
  <si>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</si>
  <si>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</si>
  <si>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</si>
  <si>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</si>
  <si>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</si>
  <si>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</si>
  <si>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</si>
  <si>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</si>
  <si>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</si>
  <si>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</si>
  <si>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</si>
  <si>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</si>
  <si>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</si>
  <si>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</si>
  <si>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</si>
  <si>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</si>
  <si>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</si>
  <si>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</si>
  <si>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</si>
  <si>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</si>
  <si>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</si>
  <si>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</si>
  <si>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</si>
  <si>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</si>
  <si>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</si>
  <si>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</si>
  <si>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</si>
  <si>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</si>
  <si>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</si>
  <si>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</si>
  <si>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</si>
  <si>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</si>
  <si>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</si>
  <si>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</si>
  <si>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</si>
  <si>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</si>
  <si>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</si>
  <si>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</si>
  <si>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</si>
  <si>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</si>
  <si>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</si>
  <si>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</si>
  <si>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</si>
  <si>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</si>
  <si>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</si>
  <si>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</si>
  <si>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</si>
  <si>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</si>
  <si>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</si>
  <si>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</si>
  <si>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</si>
  <si>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</si>
  <si>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</si>
  <si>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</si>
  <si>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</si>
  <si>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</si>
  <si>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</si>
  <si>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</si>
  <si>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</si>
  <si>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</si>
  <si>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</si>
  <si>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</si>
  <si>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</si>
  <si>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</si>
  <si>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</si>
  <si>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</si>
  <si>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</si>
  <si>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</si>
  <si>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</si>
  <si>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</si>
  <si>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</si>
  <si>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</si>
  <si>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</si>
  <si>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</si>
  <si>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</si>
  <si>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</si>
  <si>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</si>
  <si>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</si>
  <si>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</si>
  <si>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</si>
  <si>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</si>
  <si>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</si>
  <si>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</si>
  <si>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</si>
  <si>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</si>
  <si>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</si>
  <si>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</si>
  <si>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</si>
  <si>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</si>
  <si>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</si>
  <si>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</si>
  <si>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</si>
  <si>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</si>
  <si>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</si>
  <si>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</si>
  <si>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</si>
  <si>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</si>
  <si>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</si>
  <si>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</si>
  <si>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</si>
  <si>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</si>
  <si>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</si>
  <si>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</si>
  <si>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</si>
  <si>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</si>
  <si>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</si>
  <si>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</si>
  <si>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</si>
  <si>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</si>
  <si>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</si>
  <si>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</si>
  <si>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</si>
  <si>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</si>
  <si>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</si>
  <si>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</si>
  <si>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</si>
  <si>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</si>
  <si>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</si>
  <si>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</si>
  <si>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</si>
  <si>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</si>
  <si>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</si>
  <si>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</si>
  <si>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</si>
  <si>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</si>
  <si>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</si>
  <si>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</si>
  <si>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</si>
  <si>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</si>
  <si>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</si>
  <si>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</si>
  <si>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</si>
  <si>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</si>
  <si>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</si>
  <si>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</si>
  <si>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</si>
  <si>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</si>
  <si>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</si>
  <si>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</si>
  <si>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</si>
  <si>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</si>
  <si>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</si>
  <si>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</si>
  <si>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</si>
  <si>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</si>
  <si>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</si>
  <si>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</si>
  <si>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</si>
  <si>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</si>
  <si>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</si>
  <si>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</si>
  <si>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</si>
  <si>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</si>
  <si>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</si>
  <si>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</si>
  <si>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</si>
  <si>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</si>
  <si>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</si>
  <si>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</si>
  <si>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</si>
  <si>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</si>
  <si>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</si>
  <si>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</si>
  <si>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</si>
  <si>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</si>
  <si>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</si>
  <si>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</si>
  <si>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</si>
  <si>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</si>
  <si>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</si>
  <si>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</si>
  <si>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</si>
  <si>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</si>
  <si>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</si>
  <si>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</si>
  <si>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</si>
  <si>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</si>
  <si>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</si>
  <si>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</si>
  <si>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</si>
  <si>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</si>
  <si>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</si>
  <si>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</si>
  <si>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</si>
  <si>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</si>
  <si>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</si>
  <si>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</si>
  <si>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</si>
  <si>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</si>
  <si>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</si>
  <si>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</si>
  <si>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</si>
  <si>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</si>
  <si>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</si>
  <si>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</si>
  <si>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</si>
  <si>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</si>
  <si>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</si>
  <si>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</si>
  <si>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</si>
  <si>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</si>
  <si>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</si>
  <si>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</si>
  <si>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</si>
  <si>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</si>
  <si>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</si>
  <si>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</si>
  <si>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</si>
  <si>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</si>
  <si>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</si>
  <si>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</si>
  <si>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</si>
  <si>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</si>
  <si>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</si>
  <si>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</si>
  <si>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</si>
  <si>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</si>
  <si>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</si>
  <si>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</si>
  <si>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</si>
  <si>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</si>
  <si>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</si>
  <si>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</si>
  <si>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</si>
  <si>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</si>
  <si>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</si>
  <si>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</si>
  <si>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</si>
  <si>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</si>
  <si>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</si>
  <si>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</si>
  <si>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</si>
  <si>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</si>
  <si>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</si>
  <si>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</si>
  <si>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</si>
  <si>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</si>
  <si>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</si>
  <si>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</si>
  <si>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</si>
  <si>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</si>
  <si>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</si>
  <si>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</si>
  <si>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</si>
  <si>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</si>
  <si>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</si>
  <si>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</si>
  <si>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</si>
  <si>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</si>
  <si>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</si>
  <si>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</si>
  <si>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</si>
  <si>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</si>
  <si>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</si>
  <si>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</si>
  <si>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</si>
  <si>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</si>
  <si>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</si>
  <si>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</si>
  <si>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</si>
  <si>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</si>
  <si>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</si>
  <si>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</si>
  <si>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</si>
  <si>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</si>
  <si>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</si>
  <si>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</si>
  <si>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</si>
  <si>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</si>
  <si>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</si>
  <si>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</si>
  <si>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</si>
  <si>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</si>
  <si>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</si>
  <si>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</si>
  <si>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</si>
  <si>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</si>
  <si>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</si>
  <si>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</si>
  <si>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</si>
  <si>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</si>
  <si>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</si>
  <si>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</si>
  <si>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</si>
  <si>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</si>
  <si>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</si>
  <si>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</si>
  <si>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</si>
  <si>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</si>
  <si>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</si>
  <si>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</si>
  <si>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</si>
  <si>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</si>
  <si>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</si>
  <si>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</si>
  <si>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</si>
  <si>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</si>
  <si>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</si>
  <si>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</si>
  <si>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</si>
  <si>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</si>
  <si>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</si>
  <si>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</si>
  <si>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</si>
  <si>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</si>
  <si>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</si>
  <si>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</si>
  <si>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</si>
  <si>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</si>
  <si>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</si>
  <si>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</si>
  <si>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</si>
  <si>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</si>
  <si>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</si>
  <si>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</si>
  <si>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</si>
  <si>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</si>
  <si>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</si>
  <si>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</si>
  <si>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</si>
  <si>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</si>
  <si>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</si>
  <si>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</si>
  <si>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</si>
  <si>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</si>
  <si>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</si>
  <si>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</si>
  <si>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</si>
  <si>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</si>
  <si>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</si>
  <si>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</si>
  <si>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</si>
  <si>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</si>
  <si>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</si>
  <si>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</si>
  <si>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</si>
  <si>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</si>
  <si>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</si>
  <si>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</si>
  <si>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</si>
  <si>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</si>
  <si>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</si>
  <si>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</si>
  <si>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</si>
  <si>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</si>
  <si>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</si>
  <si>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</si>
  <si>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</si>
  <si>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</si>
  <si>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</si>
  <si>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</si>
  <si>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</si>
  <si>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</si>
  <si>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</si>
  <si>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</si>
  <si>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</si>
  <si>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</si>
  <si>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</si>
  <si>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</si>
  <si>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</si>
  <si>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</si>
  <si>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</si>
  <si>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</si>
  <si>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</si>
  <si>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</si>
  <si>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</si>
  <si>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</si>
  <si>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</si>
  <si>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</si>
  <si>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</si>
  <si>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</si>
  <si>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</si>
  <si>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</si>
  <si>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</si>
  <si>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</si>
  <si>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</si>
  <si>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</si>
  <si>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</si>
  <si>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</si>
  <si>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</si>
  <si>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</si>
  <si>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</si>
  <si>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</si>
  <si>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</si>
  <si>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</si>
  <si>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</si>
  <si>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</si>
  <si>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</si>
  <si>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</si>
  <si>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</si>
  <si>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</si>
  <si>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</si>
  <si>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</si>
  <si>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</si>
  <si>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</si>
  <si>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</si>
  <si>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</si>
  <si>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</si>
  <si>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</si>
  <si>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</si>
  <si>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</si>
  <si>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</si>
  <si>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</si>
  <si>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</si>
  <si>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</si>
  <si>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</si>
  <si>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</si>
  <si>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</si>
  <si>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</si>
  <si>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</si>
  <si>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</si>
  <si>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</si>
  <si>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</si>
  <si>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</si>
  <si>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</si>
  <si>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</si>
  <si>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</si>
  <si>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</si>
  <si>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</si>
  <si>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</si>
  <si>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</si>
  <si>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</si>
  <si>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</si>
  <si>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</si>
  <si>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</si>
  <si>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</si>
  <si>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</si>
  <si>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</si>
  <si>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</si>
  <si>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</si>
  <si>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</si>
  <si>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</si>
  <si>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</si>
  <si>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</si>
  <si>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</si>
  <si>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</si>
  <si>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</si>
  <si>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</si>
  <si>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</si>
  <si>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</si>
  <si>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</si>
  <si>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</si>
  <si>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</si>
  <si>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</si>
  <si>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</si>
  <si>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</si>
  <si>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</si>
  <si>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</si>
  <si>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</si>
  <si>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</si>
  <si>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</si>
  <si>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</si>
  <si>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</si>
  <si>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</si>
  <si>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</si>
  <si>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</si>
  <si>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</si>
  <si>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</si>
  <si>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</si>
  <si>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</si>
  <si>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</si>
  <si>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</si>
  <si>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</si>
  <si>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</si>
  <si>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</si>
  <si>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</si>
  <si>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</si>
  <si>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</si>
  <si>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</si>
  <si>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</si>
  <si>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</si>
  <si>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</si>
  <si>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</si>
  <si>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</si>
  <si>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</si>
  <si>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</si>
  <si>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</si>
  <si>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</si>
  <si>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</si>
  <si>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</si>
  <si>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</si>
  <si>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</si>
  <si>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</si>
  <si>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</si>
  <si>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</si>
  <si>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</si>
  <si>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</si>
  <si>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</si>
  <si>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</si>
  <si>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</si>
  <si>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</si>
  <si>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</si>
  <si>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</si>
  <si>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</si>
  <si>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</si>
  <si>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</si>
  <si>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</si>
  <si>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</si>
  <si>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</si>
  <si>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</si>
  <si>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</si>
  <si>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</si>
  <si>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</si>
  <si>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</si>
  <si>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</si>
  <si>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</si>
  <si>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</si>
  <si>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</si>
  <si>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</si>
  <si>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</si>
  <si>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</si>
  <si>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</si>
  <si>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</si>
  <si>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</si>
  <si>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</si>
  <si>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</si>
  <si>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</si>
  <si>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</si>
  <si>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</si>
  <si>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</si>
  <si>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</si>
  <si>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</si>
  <si>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</si>
  <si>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</si>
  <si>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</si>
  <si>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</si>
  <si>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</si>
  <si>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</si>
  <si>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</si>
  <si>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</si>
  <si>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</si>
  <si>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</si>
  <si>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</si>
  <si>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</si>
  <si>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</si>
  <si>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</si>
  <si>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</si>
  <si>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</si>
  <si>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</si>
  <si>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</si>
  <si>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</si>
  <si>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</si>
  <si>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</si>
  <si>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</si>
  <si>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</si>
  <si>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</si>
  <si>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</si>
  <si>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</si>
  <si>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</si>
  <si>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</si>
  <si>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</si>
  <si>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</si>
  <si>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</si>
  <si>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</si>
  <si>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</si>
  <si>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</si>
  <si>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</si>
  <si>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</si>
  <si>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</si>
  <si>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</si>
  <si>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</si>
  <si>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</si>
  <si>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</si>
  <si>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</si>
  <si>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</si>
  <si>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</si>
  <si>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</si>
  <si>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</si>
  <si>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</si>
  <si>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</si>
  <si>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</si>
  <si>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</si>
  <si>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</si>
  <si>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</si>
  <si>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</si>
  <si>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</si>
  <si>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</si>
  <si>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</si>
  <si>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</si>
  <si>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</si>
  <si>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</si>
  <si>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</si>
  <si>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</si>
  <si>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</si>
  <si>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</si>
  <si>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</si>
  <si>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</si>
  <si>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</si>
  <si>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</si>
  <si>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</si>
  <si>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</si>
  <si>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</si>
  <si>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</si>
  <si>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</si>
  <si>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</si>
  <si>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</si>
  <si>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</si>
  <si>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</si>
  <si>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</si>
  <si>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</si>
  <si>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</si>
  <si>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</si>
  <si>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</si>
  <si>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</si>
  <si>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</si>
  <si>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</si>
  <si>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</si>
  <si>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</si>
  <si>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</si>
  <si>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</si>
  <si>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</si>
  <si>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</si>
  <si>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</si>
  <si>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</si>
  <si>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</si>
  <si>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</si>
  <si>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</si>
  <si>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</si>
  <si>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</si>
  <si>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</si>
  <si>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</si>
  <si>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</si>
  <si>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</si>
  <si>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</si>
  <si>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</si>
  <si>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</si>
  <si>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</si>
  <si>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</si>
  <si>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</si>
  <si>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</si>
  <si>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</si>
  <si>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</si>
  <si>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</si>
  <si>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</si>
  <si>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</si>
  <si>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</si>
  <si>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</si>
  <si>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</si>
  <si>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</si>
  <si>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</si>
  <si>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</si>
  <si>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</si>
  <si>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</si>
  <si>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</si>
  <si>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</si>
  <si>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</si>
  <si>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</si>
  <si>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</si>
  <si>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</si>
  <si>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</si>
  <si>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</si>
  <si>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</si>
  <si>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</si>
  <si>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</si>
  <si>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</si>
  <si>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</si>
  <si>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</si>
  <si>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</si>
  <si>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</si>
  <si>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</si>
  <si>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</si>
  <si>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</si>
  <si>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</si>
  <si>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</si>
  <si>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</si>
  <si>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</si>
  <si>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</si>
  <si>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</si>
  <si>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</si>
  <si>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</si>
  <si>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</si>
  <si>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</si>
  <si>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</si>
  <si>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</si>
  <si>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</si>
  <si>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</si>
  <si>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</si>
  <si>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</si>
  <si>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</si>
  <si>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</si>
  <si>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</si>
  <si>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</si>
  <si>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</si>
  <si>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</si>
  <si>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</si>
  <si>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</si>
  <si>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</si>
  <si>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</si>
  <si>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</si>
  <si>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</si>
  <si>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</si>
  <si>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</si>
  <si>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</si>
  <si>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</si>
  <si>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</si>
  <si>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</si>
  <si>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</si>
  <si>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</si>
  <si>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</si>
  <si>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</si>
  <si>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</si>
  <si>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</si>
  <si>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</si>
  <si>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</si>
  <si>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</si>
  <si>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</si>
  <si>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</si>
  <si>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</si>
  <si>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</si>
  <si>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</si>
  <si>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</si>
  <si>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</si>
  <si>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</si>
  <si>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</si>
  <si>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</si>
  <si>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</si>
  <si>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</si>
  <si>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</si>
  <si>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</si>
  <si>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</si>
  <si>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</si>
  <si>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</si>
  <si>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</si>
  <si>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</si>
  <si>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</si>
  <si>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</si>
  <si>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</si>
  <si>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</si>
  <si>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</si>
  <si>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</si>
  <si>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</si>
  <si>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</si>
  <si>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</si>
  <si>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</si>
  <si>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</si>
  <si>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</si>
  <si>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</si>
  <si>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</si>
  <si>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</si>
  <si>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</si>
  <si>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</si>
  <si>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</si>
  <si>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</si>
  <si>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</si>
  <si>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</si>
  <si>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</si>
  <si>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</si>
  <si>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</si>
  <si>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</si>
  <si>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</si>
  <si>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</si>
  <si>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</si>
  <si>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</si>
  <si>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</si>
  <si>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</si>
  <si>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</si>
  <si>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</si>
  <si>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</si>
  <si>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</si>
  <si>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</si>
  <si>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</si>
  <si>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</si>
  <si>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</si>
  <si>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</si>
  <si>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</si>
  <si>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</si>
  <si>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</si>
  <si>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</si>
  <si>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</si>
  <si>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</si>
  <si>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</si>
  <si>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</si>
  <si>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</si>
  <si>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</si>
  <si>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</si>
  <si>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</si>
  <si>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</si>
  <si>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</si>
  <si>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</si>
  <si>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</si>
  <si>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</si>
  <si>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</si>
  <si>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</si>
  <si>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</si>
  <si>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</si>
  <si>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</si>
  <si>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</si>
  <si>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</si>
  <si>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</si>
  <si>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</si>
  <si>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</si>
  <si>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</si>
  <si>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</si>
  <si>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</si>
  <si>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</si>
  <si>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</si>
  <si>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</si>
  <si>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</si>
  <si>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</si>
  <si>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</si>
  <si>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</si>
  <si>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</si>
  <si>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</si>
  <si>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</si>
  <si>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</si>
  <si>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</si>
  <si>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</si>
  <si>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</si>
  <si>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</si>
  <si>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</si>
  <si>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</si>
  <si>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</si>
  <si>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</si>
  <si>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</si>
  <si>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</si>
  <si>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</si>
  <si>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</si>
  <si>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</si>
  <si>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</si>
  <si>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</si>
  <si>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</si>
  <si>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</si>
  <si>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</si>
  <si>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</si>
  <si>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</si>
  <si>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</si>
  <si>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</si>
  <si>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</si>
  <si>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</si>
  <si>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</si>
  <si>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</si>
  <si>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</si>
  <si>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</si>
  <si>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</si>
  <si>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</si>
  <si>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</si>
  <si>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</si>
  <si>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</si>
  <si>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</si>
  <si>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</si>
  <si>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</si>
  <si>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</si>
  <si>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</si>
  <si>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</si>
  <si>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</si>
  <si>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</si>
  <si>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</si>
  <si>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</si>
  <si>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</si>
  <si>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</si>
  <si>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</si>
  <si>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</si>
  <si>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</si>
  <si>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</si>
  <si>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</si>
  <si>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</si>
  <si>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</si>
  <si>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</si>
  <si>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</si>
  <si>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</si>
  <si>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</si>
  <si>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</si>
  <si>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</si>
  <si>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</si>
  <si>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</si>
  <si>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</si>
  <si>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</si>
  <si>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</si>
  <si>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</si>
  <si>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</si>
  <si>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</si>
  <si>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</si>
  <si>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</si>
  <si>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</si>
  <si>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</si>
  <si>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</si>
  <si>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</si>
  <si>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</si>
  <si>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</si>
  <si>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</si>
  <si>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</si>
  <si>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</si>
  <si>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</si>
  <si>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</si>
  <si>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</si>
  <si>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</si>
  <si>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</si>
  <si>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</si>
  <si>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</si>
  <si>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</si>
  <si>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</si>
  <si>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</si>
  <si>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</si>
  <si>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</si>
  <si>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</si>
  <si>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</si>
  <si>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</si>
  <si>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</si>
  <si>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</si>
  <si>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</si>
  <si>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</si>
  <si>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</si>
  <si>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</si>
  <si>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</si>
  <si>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</si>
  <si>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</si>
  <si>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</si>
  <si>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</si>
  <si>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</si>
  <si>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</si>
  <si>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</si>
  <si>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</si>
  <si>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</si>
  <si>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</si>
  <si>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</si>
  <si>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</si>
  <si>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</si>
  <si>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</si>
  <si>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</si>
  <si>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</si>
  <si>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</si>
  <si>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</si>
  <si>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</si>
  <si>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</si>
  <si>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</si>
  <si>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</si>
  <si>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</si>
  <si>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</si>
  <si>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</si>
  <si>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</si>
  <si>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</si>
  <si>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</si>
  <si>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</si>
  <si>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</si>
  <si>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</si>
  <si>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</si>
  <si>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</si>
  <si>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</si>
  <si>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</si>
  <si>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</si>
  <si>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</si>
  <si>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</si>
  <si>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</si>
  <si>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</si>
  <si>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</si>
  <si>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</si>
  <si>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</si>
  <si>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</si>
  <si>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</si>
  <si>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</si>
  <si>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</si>
  <si>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</si>
  <si>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</si>
  <si>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</si>
  <si>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</si>
  <si>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</si>
  <si>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</si>
  <si>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</si>
  <si>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</si>
  <si>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</si>
  <si>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</si>
  <si>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</si>
  <si>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</si>
  <si>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</si>
  <si>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</si>
  <si>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</si>
  <si>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</si>
  <si>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</si>
  <si>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</si>
  <si>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</si>
  <si>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</si>
  <si>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</si>
  <si>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</si>
  <si>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</si>
  <si>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</si>
  <si>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</si>
  <si>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</si>
  <si>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</si>
  <si>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</si>
  <si>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</si>
  <si>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</si>
  <si>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</si>
  <si>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</si>
  <si>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</si>
  <si>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</si>
  <si>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</si>
  <si>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</si>
  <si>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</si>
  <si>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</si>
  <si>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</si>
  <si>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</si>
  <si>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</si>
  <si>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</si>
  <si>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</si>
  <si>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</si>
  <si>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</si>
  <si>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</si>
  <si>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</si>
  <si>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</si>
  <si>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</si>
  <si>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</si>
  <si>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</si>
  <si>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</si>
  <si>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</si>
  <si>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</si>
  <si>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</si>
  <si>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</si>
  <si>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</si>
  <si>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</si>
  <si>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</si>
  <si>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</si>
  <si>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</si>
  <si>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</si>
  <si>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</si>
  <si>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</si>
  <si>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</si>
  <si>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</si>
  <si>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</si>
  <si>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</si>
  <si>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</si>
  <si>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</si>
  <si>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</si>
  <si>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</si>
  <si>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</si>
  <si>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</si>
  <si>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</si>
  <si>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</si>
  <si>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</si>
  <si>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</si>
  <si>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</si>
  <si>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</si>
  <si>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</si>
  <si>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</si>
  <si>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</si>
  <si>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</si>
  <si>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</si>
  <si>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</si>
  <si>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</si>
  <si>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</si>
  <si>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</si>
  <si>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</si>
  <si>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</si>
  <si>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</si>
  <si>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</si>
  <si>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</si>
  <si>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</si>
  <si>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</si>
  <si>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</si>
  <si>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</si>
  <si>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</si>
  <si>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</si>
  <si>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</si>
  <si>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</si>
  <si>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</si>
  <si>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</si>
  <si>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</si>
  <si>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</si>
  <si>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</si>
  <si>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</si>
  <si>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</si>
  <si>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</si>
  <si>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</si>
  <si>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</si>
  <si>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</si>
  <si>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</si>
  <si>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</si>
  <si>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</si>
  <si>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</si>
  <si>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</si>
  <si>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</si>
  <si>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</si>
  <si>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</si>
  <si>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</si>
  <si>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</si>
  <si>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</si>
  <si>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</si>
  <si>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</si>
  <si>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</si>
  <si>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</si>
  <si>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</si>
  <si>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</si>
  <si>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</si>
  <si>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</si>
  <si>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</si>
  <si>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</si>
  <si>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</si>
  <si>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</si>
  <si>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</si>
  <si>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</si>
  <si>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</si>
  <si>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</si>
  <si>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</si>
  <si>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</si>
  <si>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</si>
  <si>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</si>
  <si>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</si>
  <si>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</si>
  <si>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</si>
  <si>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</si>
  <si>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</si>
  <si>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</si>
  <si>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</si>
  <si>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</si>
  <si>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</si>
  <si>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</si>
  <si>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</si>
  <si>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</si>
  <si>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</si>
  <si>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</si>
  <si>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</si>
  <si>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</si>
  <si>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</si>
  <si>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</si>
  <si>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</si>
  <si>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</si>
  <si>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</si>
  <si>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</si>
  <si>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</si>
  <si>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</si>
  <si>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</si>
  <si>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</si>
  <si>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</si>
  <si>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</si>
  <si>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</si>
  <si>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</si>
  <si>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</si>
  <si>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</si>
  <si>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</si>
  <si>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</si>
  <si>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</si>
  <si>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</si>
  <si>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</si>
  <si>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</si>
  <si>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</si>
  <si>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</si>
  <si>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</si>
  <si>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</si>
  <si>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</si>
  <si>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</si>
  <si>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</si>
  <si>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</si>
  <si>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</si>
  <si>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</si>
  <si>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</si>
  <si>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</si>
  <si>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</si>
  <si>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</si>
  <si>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</si>
  <si>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</si>
  <si>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</si>
  <si>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</si>
  <si>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</si>
  <si>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</si>
  <si>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</si>
  <si>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</si>
  <si>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</si>
  <si>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</si>
  <si>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</si>
  <si>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</si>
  <si>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</si>
  <si>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</si>
  <si>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</si>
  <si>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</si>
  <si>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</si>
  <si>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</si>
  <si>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</si>
  <si>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</si>
  <si>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</si>
  <si>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</si>
  <si>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</si>
  <si>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</si>
  <si>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</si>
  <si>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</si>
  <si>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</si>
  <si>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</si>
  <si>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</si>
  <si>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</si>
  <si>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</si>
  <si>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</si>
  <si>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</si>
  <si>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</si>
  <si>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</si>
  <si>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</si>
  <si>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</si>
  <si>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</si>
  <si>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</si>
  <si>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</si>
  <si>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</si>
  <si>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</si>
  <si>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</si>
  <si>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</si>
  <si>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</si>
  <si>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</si>
  <si>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</si>
  <si>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</si>
  <si>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</si>
  <si>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</si>
  <si>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</si>
  <si>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</si>
  <si>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</si>
  <si>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</si>
  <si>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</si>
  <si>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</si>
  <si>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</si>
  <si>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</si>
  <si>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</si>
  <si>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</si>
  <si>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</si>
  <si>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</si>
  <si>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</si>
  <si>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</si>
  <si>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</si>
  <si>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</si>
  <si>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</si>
  <si>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</si>
  <si>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</si>
  <si>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</si>
  <si>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</si>
  <si>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</si>
  <si>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</si>
  <si>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</si>
  <si>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</si>
  <si>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</si>
  <si>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</si>
  <si>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</si>
  <si>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</si>
  <si>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</si>
  <si>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</si>
  <si>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</si>
  <si>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</si>
  <si>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</si>
  <si>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</si>
  <si>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</si>
  <si>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</si>
  <si>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</si>
  <si>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</si>
  <si>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</si>
  <si>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</si>
  <si>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</si>
  <si>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</si>
  <si>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</si>
  <si>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</si>
  <si>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</si>
  <si>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</si>
  <si>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</si>
  <si>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</si>
  <si>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</si>
  <si>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</si>
  <si>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</si>
  <si>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</si>
  <si>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</si>
  <si>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</si>
  <si>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</si>
  <si>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</si>
  <si>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</si>
  <si>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</si>
  <si>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</si>
  <si>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</si>
  <si>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</si>
  <si>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</si>
  <si>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</si>
  <si>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</si>
  <si>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</si>
  <si>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</si>
  <si>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</si>
  <si>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</si>
  <si>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</si>
  <si>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</si>
  <si>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</si>
  <si>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</si>
  <si>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</si>
  <si>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</si>
  <si>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</si>
  <si>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</si>
  <si>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</si>
  <si>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</si>
  <si>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</si>
  <si>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</si>
  <si>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</si>
  <si>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</si>
  <si>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</si>
  <si>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</si>
  <si>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</si>
  <si>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</si>
  <si>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</si>
  <si>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</si>
  <si>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</si>
  <si>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</si>
  <si>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</si>
  <si>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</si>
  <si>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</si>
  <si>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</si>
  <si>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</si>
  <si>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</si>
  <si>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</si>
  <si>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</si>
  <si>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</si>
  <si>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</si>
  <si>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</si>
  <si>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</si>
  <si>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</si>
  <si>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</si>
  <si>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</si>
  <si>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</si>
  <si>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</si>
  <si>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</si>
  <si>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</si>
  <si>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</si>
  <si>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</si>
  <si>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</si>
  <si>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</si>
  <si>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</si>
  <si>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</si>
  <si>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</si>
  <si>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</si>
  <si>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</si>
  <si>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</si>
  <si>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</si>
  <si>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</si>
  <si>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</si>
  <si>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</si>
  <si>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</si>
  <si>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</si>
  <si>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</si>
  <si>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</si>
  <si>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</si>
  <si>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</si>
  <si>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</si>
  <si>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</si>
  <si>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</si>
  <si>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</si>
  <si>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</si>
  <si>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</si>
  <si>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</si>
  <si>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</si>
  <si>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</si>
  <si>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</si>
  <si>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</si>
  <si>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</si>
  <si>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</si>
  <si>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</si>
  <si>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</si>
  <si>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</si>
  <si>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</si>
  <si>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</si>
  <si>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</si>
  <si>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</si>
  <si>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</si>
  <si>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</si>
  <si>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</si>
  <si>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</si>
  <si>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</si>
  <si>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</si>
  <si>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</si>
  <si>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</si>
  <si>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</si>
  <si>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</si>
  <si>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</si>
  <si>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</si>
  <si>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</si>
  <si>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</si>
  <si>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</si>
  <si>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</si>
  <si>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</si>
  <si>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</si>
  <si>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</si>
  <si>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</si>
  <si>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</si>
  <si>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</si>
  <si>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</si>
  <si>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</si>
  <si>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</si>
  <si>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</si>
  <si>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</si>
  <si>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</si>
  <si>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</si>
  <si>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</si>
  <si>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</si>
  <si>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</si>
  <si>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</si>
  <si>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</si>
  <si>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</si>
  <si>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</si>
  <si>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</si>
  <si>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</si>
  <si>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</si>
  <si>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</si>
  <si>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</si>
  <si>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</si>
  <si>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</si>
  <si>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</si>
  <si>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</si>
  <si>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</si>
  <si>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</si>
  <si>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</si>
  <si>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</si>
  <si>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</si>
  <si>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</si>
  <si>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</si>
  <si>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</si>
  <si>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</si>
  <si>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</si>
  <si>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</si>
  <si>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</si>
  <si>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</si>
  <si>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</si>
  <si>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</si>
  <si>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</si>
  <si>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</si>
  <si>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</si>
  <si>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</si>
  <si>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</si>
  <si>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</si>
  <si>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</si>
  <si>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</si>
  <si>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</si>
  <si>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</si>
  <si>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</si>
  <si>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</si>
  <si>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</si>
  <si>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</si>
  <si>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</si>
  <si>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</si>
  <si>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</si>
  <si>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</si>
  <si>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</si>
  <si>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</si>
  <si>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</si>
  <si>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</si>
  <si>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</si>
  <si>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</si>
  <si>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</si>
  <si>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</si>
  <si>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</si>
  <si>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</si>
  <si>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</si>
  <si>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</si>
  <si>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</si>
  <si>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</si>
  <si>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</si>
  <si>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</si>
  <si>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</si>
  <si>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</si>
  <si>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</si>
  <si>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</si>
  <si>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</si>
  <si>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</si>
  <si>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</si>
  <si>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</si>
  <si>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</si>
  <si>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</si>
  <si>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</si>
  <si>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</si>
  <si>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</si>
  <si>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</si>
  <si>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</si>
  <si>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</si>
  <si>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</si>
  <si>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</si>
  <si>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</si>
  <si>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</si>
  <si>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</si>
  <si>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</si>
  <si>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</si>
  <si>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</si>
  <si>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</si>
  <si>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</si>
  <si>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</si>
  <si>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</si>
  <si>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</si>
  <si>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</si>
  <si>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</si>
  <si>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</si>
  <si>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</si>
  <si>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</si>
  <si>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</si>
  <si>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</si>
  <si>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</si>
  <si>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</si>
  <si>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</si>
  <si>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</si>
  <si>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</si>
  <si>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</si>
  <si>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</si>
  <si>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</si>
  <si>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</si>
  <si>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</si>
  <si>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</si>
  <si>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</si>
  <si>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</si>
  <si>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</si>
  <si>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</si>
  <si>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</si>
  <si>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</si>
  <si>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</si>
  <si>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</si>
  <si>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</si>
  <si>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</si>
  <si>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</si>
  <si>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</si>
  <si>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</si>
  <si>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</si>
  <si>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</si>
  <si>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</si>
  <si>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</si>
  <si>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</si>
  <si>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</si>
  <si>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</si>
  <si>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</si>
  <si>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</si>
  <si>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</si>
  <si>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</si>
  <si>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</si>
  <si>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</si>
  <si>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</si>
  <si>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</si>
  <si>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</si>
  <si>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</si>
  <si>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</si>
  <si>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</si>
  <si>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</si>
  <si>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</si>
  <si>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</si>
  <si>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</si>
  <si>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</si>
  <si>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</si>
  <si>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</si>
  <si>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</si>
  <si>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</si>
  <si>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</si>
  <si>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</si>
  <si>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</si>
  <si>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</si>
  <si>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</si>
  <si>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</si>
  <si>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</si>
  <si>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</si>
  <si>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</si>
  <si>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</si>
  <si>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</si>
  <si>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</si>
  <si>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</si>
  <si>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</si>
  <si>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</si>
  <si>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</si>
  <si>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</si>
  <si>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</si>
  <si>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</si>
  <si>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</si>
  <si>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</si>
  <si>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</si>
  <si>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</si>
  <si>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</si>
  <si>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</si>
  <si>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</si>
  <si>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</si>
  <si>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</si>
  <si>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</si>
  <si>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</si>
  <si>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</si>
  <si>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</si>
  <si>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</si>
  <si>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</si>
  <si>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</si>
  <si>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</si>
  <si>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</si>
  <si>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</si>
  <si>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</si>
  <si>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</si>
  <si>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</si>
  <si>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</si>
  <si>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</si>
  <si>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</si>
  <si>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</si>
  <si>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</si>
  <si>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</si>
  <si>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</si>
  <si>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</si>
  <si>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</si>
  <si>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</si>
  <si>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</si>
  <si>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</si>
  <si>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</si>
  <si>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</si>
  <si>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</si>
  <si>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</si>
  <si>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</si>
  <si>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</si>
  <si>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</si>
  <si>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</si>
  <si>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</si>
  <si>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</si>
  <si>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</si>
  <si>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</si>
  <si>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</si>
  <si>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</si>
  <si>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</si>
  <si>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</si>
  <si>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</si>
  <si>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</si>
  <si>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</si>
  <si>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</si>
  <si>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</si>
  <si>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</si>
  <si>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</si>
  <si>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</si>
  <si>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</si>
  <si>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</si>
  <si>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</si>
  <si>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</si>
  <si>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</si>
  <si>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</si>
  <si>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</si>
  <si>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</si>
  <si>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</si>
  <si>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</si>
  <si>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</si>
  <si>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</si>
  <si>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</si>
  <si>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</si>
  <si>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</si>
  <si>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</si>
  <si>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</si>
  <si>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</si>
  <si>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</si>
  <si>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</si>
  <si>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</si>
  <si>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</si>
  <si>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</si>
  <si>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</si>
  <si>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</si>
  <si>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</si>
  <si>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</si>
  <si>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</si>
  <si>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</si>
  <si>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</si>
  <si>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</si>
  <si>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</si>
  <si>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</si>
  <si>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</si>
  <si>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</si>
  <si>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</si>
  <si>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</si>
  <si>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</si>
  <si>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</si>
  <si>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</si>
  <si>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</si>
  <si>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</si>
  <si>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</si>
  <si>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</si>
  <si>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</si>
  <si>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</si>
  <si>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</si>
  <si>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</si>
  <si>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</si>
  <si>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</si>
  <si>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</si>
  <si>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</si>
  <si>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</si>
  <si>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</si>
  <si>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</si>
  <si>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</si>
  <si>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</si>
  <si>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</si>
  <si>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</si>
  <si>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</si>
  <si>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</si>
  <si>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</si>
  <si>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</si>
  <si>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</si>
  <si>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</si>
  <si>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</si>
  <si>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</si>
  <si>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</si>
  <si>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</si>
  <si>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</si>
  <si>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</si>
  <si>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</si>
  <si>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</si>
  <si>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</si>
  <si>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</si>
  <si>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</si>
  <si>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</si>
  <si>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</si>
  <si>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</si>
  <si>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</si>
  <si>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</si>
  <si>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</si>
  <si>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</si>
  <si>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</si>
  <si>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</si>
  <si>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</si>
  <si>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</si>
  <si>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</si>
  <si>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</si>
  <si>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</si>
  <si>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</si>
  <si>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</si>
  <si>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</si>
  <si>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</si>
  <si>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</si>
  <si>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</si>
  <si>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</si>
  <si>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</si>
  <si>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</si>
  <si>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</si>
  <si>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</si>
  <si>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</si>
  <si>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</si>
  <si>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</si>
  <si>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</si>
  <si>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</si>
  <si>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</si>
  <si>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</si>
  <si>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</si>
  <si>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</si>
  <si>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</si>
  <si>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</si>
  <si>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</si>
  <si>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</si>
  <si>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</si>
  <si>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</si>
  <si>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</si>
  <si>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</si>
  <si>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</si>
  <si>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</si>
  <si>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</si>
  <si>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</si>
  <si>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</si>
  <si>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</si>
  <si>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</si>
  <si>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</si>
  <si>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</si>
  <si>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</si>
  <si>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</si>
  <si>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</si>
  <si>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</si>
  <si>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</si>
  <si>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</si>
  <si>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</si>
  <si>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</si>
  <si>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</si>
  <si>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</si>
  <si>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</si>
  <si>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</si>
  <si>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</si>
  <si>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</si>
  <si>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</si>
  <si>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</si>
  <si>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</si>
  <si>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</si>
  <si>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</si>
  <si>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</si>
  <si>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</si>
  <si>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</si>
  <si>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</si>
  <si>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</si>
  <si>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</si>
  <si>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</si>
  <si>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</si>
  <si>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</si>
  <si>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</si>
  <si>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</si>
  <si>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</si>
  <si>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</si>
  <si>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</si>
  <si>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</si>
  <si>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</si>
  <si>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</si>
  <si>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</si>
  <si>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</si>
  <si>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</si>
  <si>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</si>
  <si>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</si>
  <si>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</si>
  <si>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</si>
  <si>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</si>
  <si>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</si>
  <si>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</si>
  <si>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</si>
  <si>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</si>
  <si>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</si>
  <si>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</si>
  <si>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</si>
  <si>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</si>
  <si>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</si>
  <si>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</si>
  <si>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</si>
  <si>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</si>
  <si>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</si>
  <si>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</si>
  <si>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</si>
  <si>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</si>
  <si>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</si>
  <si>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</si>
  <si>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</si>
  <si>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</si>
  <si>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</si>
  <si>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</si>
  <si>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</si>
  <si>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</si>
  <si>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</si>
  <si>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</si>
  <si>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</si>
  <si>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</si>
  <si>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</si>
  <si>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</si>
  <si>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</si>
  <si>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</si>
  <si>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</si>
  <si>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</si>
  <si>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</si>
  <si>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</si>
  <si>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</si>
  <si>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</si>
  <si>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</si>
  <si>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</si>
  <si>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</si>
  <si>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</si>
  <si>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</si>
  <si>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</si>
  <si>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</si>
  <si>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</si>
  <si>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</si>
  <si>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</si>
  <si>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</si>
  <si>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</si>
  <si>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</si>
  <si>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</si>
  <si>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</si>
  <si>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</si>
  <si>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</si>
  <si>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</si>
  <si>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</si>
  <si>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</si>
  <si>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</si>
  <si>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</si>
  <si>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</si>
  <si>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</si>
  <si>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</si>
  <si>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</si>
  <si>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</si>
  <si>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</si>
  <si>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</si>
  <si>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</si>
  <si>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</si>
  <si>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</si>
  <si>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</si>
  <si>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</si>
  <si>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</si>
  <si>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</si>
  <si>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</si>
  <si>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</si>
  <si>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</si>
  <si>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</si>
  <si>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</si>
  <si>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</si>
  <si>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</si>
  <si>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</si>
  <si>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</si>
  <si>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</si>
  <si>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</si>
  <si>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</si>
  <si>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</si>
  <si>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</si>
  <si>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</si>
  <si>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</si>
  <si>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</si>
  <si>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</si>
  <si>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</si>
  <si>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</si>
  <si>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</si>
  <si>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</si>
  <si>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</si>
  <si>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</si>
  <si>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</si>
  <si>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</si>
  <si>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</si>
  <si>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</si>
  <si>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</si>
  <si>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</si>
  <si>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</si>
  <si>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</si>
  <si>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</si>
  <si>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</si>
  <si>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</si>
  <si>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</si>
  <si>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</si>
  <si>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</si>
  <si>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</si>
  <si>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</si>
  <si>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</si>
  <si>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</si>
  <si>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</si>
  <si>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</si>
  <si>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</si>
  <si>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</si>
  <si>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</si>
  <si>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</si>
  <si>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</si>
  <si>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</si>
  <si>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</si>
  <si>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</si>
  <si>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</si>
  <si>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</si>
  <si>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</si>
  <si>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</si>
  <si>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</si>
  <si>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</si>
  <si>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</si>
  <si>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</si>
  <si>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</si>
  <si>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</si>
  <si>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</si>
  <si>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</si>
  <si>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</si>
  <si>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</si>
  <si>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</si>
  <si>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</si>
  <si>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</si>
  <si>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</si>
  <si>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</si>
  <si>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</si>
  <si>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</si>
  <si>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</si>
  <si>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</si>
  <si>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</si>
  <si>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</si>
  <si>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</si>
  <si>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</si>
  <si>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</si>
  <si>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</si>
  <si>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</si>
  <si>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</si>
  <si>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</si>
  <si>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</si>
  <si>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</si>
  <si>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</si>
  <si>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</si>
  <si>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</si>
  <si>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</si>
  <si>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</si>
  <si>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</si>
  <si>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</si>
  <si>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</si>
  <si>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</si>
  <si>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</si>
  <si>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</si>
  <si>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</si>
  <si>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</si>
  <si>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</si>
  <si>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</si>
  <si>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</si>
  <si>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</si>
  <si>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</si>
  <si>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</si>
  <si>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</si>
  <si>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</si>
  <si>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</si>
  <si>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</si>
  <si>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</si>
  <si>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</si>
  <si>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</si>
  <si>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</si>
  <si>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</si>
  <si>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</si>
  <si>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</si>
  <si>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</si>
  <si>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</si>
  <si>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</si>
  <si>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</si>
  <si>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</si>
  <si>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</si>
  <si>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</si>
  <si>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</si>
  <si>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</si>
  <si>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</si>
  <si>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</si>
  <si>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</si>
  <si>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</si>
  <si>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</si>
  <si>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</si>
  <si>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</si>
  <si>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</si>
  <si>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</si>
  <si>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</si>
  <si>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</si>
  <si>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</si>
  <si>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</si>
  <si>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</si>
  <si>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</si>
  <si>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</si>
  <si>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</si>
  <si>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</si>
  <si>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</si>
  <si>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</si>
  <si>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</si>
  <si>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</si>
  <si>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</si>
  <si>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</si>
  <si>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</si>
  <si>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</si>
  <si>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</si>
  <si>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</si>
  <si>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</si>
  <si>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</si>
  <si>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</si>
  <si>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</si>
  <si>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</si>
  <si>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</si>
  <si>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</si>
  <si>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</si>
  <si>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</si>
  <si>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</si>
  <si>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</si>
  <si>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</si>
  <si>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</si>
  <si>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</si>
  <si>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</si>
  <si>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</si>
  <si>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</si>
  <si>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</si>
  <si>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</si>
  <si>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</si>
  <si>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</si>
  <si>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</si>
  <si>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</si>
  <si>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</si>
  <si>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</si>
  <si>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</si>
  <si>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</si>
  <si>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</si>
  <si>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</si>
  <si>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</si>
  <si>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</si>
  <si>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</si>
  <si>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</si>
  <si>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</si>
  <si>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</si>
  <si>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</si>
  <si>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</si>
  <si>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</si>
  <si>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</si>
  <si>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</si>
  <si>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</si>
  <si>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</si>
  <si>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</si>
  <si>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</si>
  <si>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</si>
  <si>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</si>
  <si>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</si>
  <si>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</si>
  <si>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</si>
  <si>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</si>
  <si>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</si>
  <si>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</si>
  <si>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</si>
  <si>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</si>
  <si>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</si>
  <si>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</si>
  <si>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</si>
  <si>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</si>
  <si>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</si>
  <si>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</si>
  <si>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</si>
  <si>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</si>
  <si>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</si>
  <si>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</si>
  <si>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</si>
  <si>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</si>
  <si>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</si>
  <si>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</si>
  <si>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</si>
  <si>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</si>
  <si>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</si>
  <si>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</si>
  <si>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</si>
  <si>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</si>
  <si>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</si>
  <si>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</si>
  <si>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</si>
  <si>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</si>
  <si>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</si>
  <si>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</si>
  <si>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</si>
  <si>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</si>
  <si>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</si>
  <si>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</si>
  <si>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</si>
  <si>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</si>
  <si>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</si>
  <si>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</si>
  <si>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</si>
  <si>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</si>
  <si>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</si>
  <si>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</si>
  <si>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</si>
  <si>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</si>
  <si>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</si>
  <si>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</si>
  <si>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</si>
  <si>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</si>
  <si>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</si>
  <si>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</si>
  <si>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</si>
  <si>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</si>
  <si>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</si>
  <si>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</si>
  <si>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</si>
  <si>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</si>
  <si>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</si>
  <si>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</si>
  <si>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</si>
  <si>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</si>
  <si>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</si>
  <si>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</si>
  <si>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</si>
  <si>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</si>
  <si>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</si>
  <si>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</si>
  <si>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</si>
  <si>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</si>
  <si>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</si>
  <si>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</si>
  <si>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</si>
  <si>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</si>
  <si>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</si>
  <si>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</si>
  <si>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</si>
  <si>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</si>
  <si>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</si>
  <si>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</si>
  <si>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</si>
  <si>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</si>
  <si>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</si>
  <si>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</si>
  <si>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</si>
  <si>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</si>
  <si>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</si>
  <si>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</si>
  <si>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</si>
  <si>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</si>
  <si>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</si>
  <si>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</si>
  <si>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</si>
  <si>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</si>
  <si>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</si>
  <si>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</si>
  <si>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</si>
  <si>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</si>
  <si>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</si>
  <si>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</si>
  <si>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</si>
  <si>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</si>
  <si>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</si>
  <si>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</si>
  <si>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</si>
  <si>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</si>
  <si>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</si>
  <si>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</si>
  <si>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</si>
  <si>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</si>
  <si>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</si>
  <si>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</si>
  <si>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</si>
  <si>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</si>
  <si>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</si>
  <si>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</si>
  <si>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</si>
  <si>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</si>
  <si>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</si>
  <si>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</si>
  <si>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</si>
  <si>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</si>
  <si>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</si>
  <si>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</si>
  <si>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</si>
  <si>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</si>
  <si>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</si>
  <si>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</si>
  <si>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</si>
  <si>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</si>
  <si>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</si>
  <si>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</si>
  <si>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</si>
  <si>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</si>
  <si>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</si>
  <si>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</si>
  <si>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</si>
  <si>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</si>
  <si>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</si>
  <si>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</si>
  <si>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</si>
  <si>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</si>
  <si>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</si>
  <si>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</si>
  <si>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</si>
  <si>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</si>
  <si>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</si>
  <si>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</si>
  <si>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</si>
  <si>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</si>
  <si>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</si>
  <si>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</si>
  <si>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</si>
  <si>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</si>
  <si>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</si>
  <si>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</si>
  <si>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</si>
  <si>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</si>
  <si>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</si>
  <si>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</si>
  <si>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</si>
  <si>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</si>
  <si>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</si>
  <si>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</si>
  <si>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</si>
  <si>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</si>
  <si>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</si>
  <si>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</si>
  <si>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</si>
  <si>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</si>
  <si>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</si>
  <si>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</si>
  <si>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</si>
  <si>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</si>
  <si>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</si>
  <si>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</si>
  <si>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</si>
  <si>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</si>
  <si>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</si>
  <si>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</si>
  <si>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</si>
  <si>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</si>
  <si>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</si>
  <si>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</si>
  <si>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</si>
  <si>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</si>
  <si>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</si>
  <si>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</si>
  <si>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</si>
  <si>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</si>
  <si>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</si>
  <si>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</si>
  <si>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</si>
  <si>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</si>
  <si>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</si>
  <si>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</si>
  <si>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</si>
  <si>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</si>
  <si>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</si>
  <si>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</si>
  <si>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</si>
  <si>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</si>
  <si>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</si>
  <si>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</si>
  <si>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</si>
  <si>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</si>
  <si>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</si>
  <si>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</si>
  <si>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</si>
  <si>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</si>
  <si>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</si>
  <si>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</si>
  <si>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</si>
  <si>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</si>
  <si>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</si>
  <si>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</si>
  <si>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</si>
  <si>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</si>
  <si>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</si>
  <si>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</si>
  <si>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</si>
  <si>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</si>
  <si>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</si>
  <si>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</si>
  <si>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</si>
  <si>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</si>
  <si>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</si>
  <si>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</si>
  <si>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</si>
  <si>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</si>
  <si>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</si>
  <si>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</si>
  <si>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</si>
  <si>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</si>
  <si>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</si>
  <si>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</si>
  <si>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</si>
  <si>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</si>
  <si>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</si>
  <si>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</si>
  <si>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</si>
  <si>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</si>
  <si>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</si>
  <si>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</si>
  <si>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</si>
  <si>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</si>
  <si>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</si>
  <si>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</si>
  <si>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</si>
  <si>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</si>
  <si>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</si>
  <si>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</si>
  <si>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</si>
  <si>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</si>
  <si>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</si>
  <si>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</si>
  <si>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</si>
  <si>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</si>
  <si>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</si>
  <si>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</si>
  <si>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</si>
  <si>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</si>
  <si>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</si>
  <si>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</si>
  <si>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</si>
  <si>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</si>
  <si>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</si>
  <si>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</si>
  <si>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</si>
  <si>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</si>
  <si>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</si>
  <si>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</si>
  <si>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</si>
  <si>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</si>
  <si>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</si>
  <si>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</si>
  <si>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</si>
  <si>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</si>
  <si>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</si>
  <si>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</si>
  <si>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</si>
  <si>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</si>
  <si>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</si>
  <si>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</si>
  <si>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</si>
  <si>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</si>
  <si>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</si>
  <si>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</si>
  <si>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</si>
  <si>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</si>
  <si>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</si>
  <si>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</si>
  <si>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</si>
  <si>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</si>
  <si>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</si>
  <si>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</si>
  <si>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</si>
  <si>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</si>
  <si>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</si>
  <si>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</si>
  <si>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</si>
  <si>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</si>
  <si>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</si>
  <si>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</si>
  <si>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</si>
  <si>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</si>
  <si>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</si>
  <si>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</si>
  <si>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</si>
  <si>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</si>
  <si>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</si>
  <si>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</si>
  <si>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</si>
  <si>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</si>
  <si>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</si>
  <si>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</si>
  <si>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</si>
  <si>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</si>
  <si>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</si>
  <si>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</si>
  <si>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</si>
  <si>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</si>
  <si>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</si>
  <si>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</si>
  <si>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</si>
  <si>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</si>
  <si>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</si>
  <si>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</si>
  <si>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</si>
  <si>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</si>
  <si>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</si>
  <si>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</si>
  <si>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</si>
  <si>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</si>
  <si>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</si>
  <si>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</si>
  <si>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</si>
  <si>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</si>
  <si>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</si>
  <si>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</si>
  <si>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</si>
  <si>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</si>
  <si>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</si>
  <si>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</si>
  <si>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</si>
  <si>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</si>
  <si>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</si>
  <si>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</si>
  <si>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</si>
  <si>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</si>
  <si>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</si>
  <si>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</si>
  <si>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</si>
  <si>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</si>
  <si>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</si>
  <si>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</si>
  <si>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</si>
  <si>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</si>
  <si>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</si>
  <si>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</si>
  <si>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</si>
  <si>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</si>
  <si>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</si>
  <si>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</si>
  <si>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</si>
  <si>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</si>
  <si>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</si>
  <si>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</si>
  <si>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</si>
  <si>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</si>
  <si>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</si>
  <si>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</si>
  <si>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</si>
  <si>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</si>
  <si>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</si>
  <si>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</si>
  <si>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</si>
  <si>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</si>
  <si>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</si>
  <si>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</si>
  <si>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</si>
  <si>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</si>
  <si>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</si>
  <si>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</si>
  <si>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</si>
  <si>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</si>
  <si>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</si>
  <si>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</si>
  <si>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</si>
  <si>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</si>
  <si>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</si>
  <si>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</si>
  <si>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</si>
  <si>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</si>
  <si>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</si>
  <si>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</si>
  <si>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</si>
  <si>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</si>
  <si>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</si>
  <si>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</si>
  <si>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</si>
  <si>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</si>
  <si>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</si>
  <si>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</si>
  <si>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</si>
  <si>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</si>
  <si>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</si>
  <si>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</si>
  <si>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</si>
  <si>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</si>
  <si>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</si>
  <si>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</si>
  <si>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</si>
  <si>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</si>
  <si>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</si>
  <si>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</si>
  <si>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</si>
  <si>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</si>
  <si>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</si>
  <si>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</si>
  <si>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</si>
  <si>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</si>
  <si>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</si>
  <si>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</si>
  <si>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</si>
  <si>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</si>
  <si>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</si>
  <si>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</si>
  <si>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</si>
  <si>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</si>
  <si>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</si>
  <si>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</si>
  <si>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</si>
  <si>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</si>
  <si>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</si>
  <si>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</si>
  <si>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</si>
  <si>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</si>
  <si>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</si>
  <si>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</si>
  <si>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</si>
  <si>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</si>
  <si>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</si>
  <si>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</si>
  <si>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</si>
  <si>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</si>
  <si>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</si>
  <si>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</si>
  <si>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</si>
  <si>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</si>
  <si>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</si>
  <si>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</si>
  <si>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</si>
  <si>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</si>
  <si>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</si>
  <si>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</si>
  <si>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</si>
  <si>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</si>
  <si>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</si>
  <si>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</si>
  <si>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</si>
  <si>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</si>
  <si>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</si>
  <si>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</si>
  <si>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</si>
  <si>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</si>
  <si>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</si>
  <si>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</si>
  <si>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</si>
  <si>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</si>
  <si>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</si>
  <si>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</si>
  <si>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</si>
  <si>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</si>
  <si>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</si>
  <si>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</si>
  <si>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</si>
  <si>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</si>
  <si>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</si>
  <si>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</si>
  <si>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</si>
  <si>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</si>
  <si>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</si>
  <si>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</si>
  <si>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</si>
  <si>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</si>
  <si>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</si>
  <si>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</si>
  <si>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</si>
  <si>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</si>
  <si>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</si>
  <si>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</si>
  <si>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</si>
  <si>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</si>
  <si>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</si>
  <si>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</si>
  <si>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</si>
  <si>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</si>
  <si>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</si>
  <si>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</si>
  <si>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</si>
  <si>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</si>
  <si>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</si>
  <si>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</si>
  <si>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</si>
  <si>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</si>
  <si>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</si>
  <si>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</si>
  <si>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</si>
  <si>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</si>
  <si>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</si>
  <si>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</si>
  <si>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</si>
  <si>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</si>
  <si>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</si>
  <si>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</si>
  <si>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</si>
  <si>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</si>
  <si>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</si>
  <si>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</si>
  <si>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</si>
  <si>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</si>
  <si>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</si>
  <si>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</si>
  <si>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</si>
  <si>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</si>
  <si>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</si>
  <si>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</si>
  <si>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</si>
  <si>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</si>
  <si>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</si>
  <si>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</si>
  <si>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</si>
  <si>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</si>
  <si>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</si>
  <si>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</si>
  <si>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</si>
  <si>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</si>
  <si>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</si>
  <si>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</si>
  <si>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</si>
  <si>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</si>
  <si>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</si>
  <si>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</si>
  <si>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</si>
  <si>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</si>
  <si>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</si>
  <si>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</si>
  <si>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</si>
  <si>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</si>
  <si>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</si>
  <si>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</si>
  <si>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</si>
  <si>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</si>
  <si>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</si>
  <si>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</si>
  <si>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</si>
  <si>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</si>
  <si>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</si>
  <si>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</si>
  <si>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</si>
  <si>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</si>
  <si>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</si>
  <si>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</si>
  <si>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</si>
  <si>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</si>
  <si>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</si>
  <si>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</si>
  <si>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</si>
  <si>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</si>
  <si>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</si>
  <si>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</si>
  <si>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</si>
  <si>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</si>
  <si>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</si>
  <si>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</si>
  <si>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</si>
  <si>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</si>
  <si>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</si>
  <si>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</si>
  <si>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</si>
  <si>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</si>
  <si>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</si>
  <si>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</si>
  <si>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</si>
  <si>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</si>
  <si>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</si>
  <si>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</si>
  <si>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</si>
  <si>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</si>
  <si>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</si>
  <si>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</si>
  <si>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</si>
  <si>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</si>
  <si>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</si>
  <si>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</si>
  <si>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</si>
  <si>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</si>
  <si>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</si>
  <si>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</si>
  <si>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</si>
  <si>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</si>
  <si>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</si>
  <si>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</si>
  <si>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</si>
  <si>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</si>
  <si>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</si>
  <si>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</si>
  <si>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</si>
  <si>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</si>
  <si>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</si>
  <si>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</si>
  <si>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</si>
  <si>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</si>
  <si>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</si>
  <si>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</si>
  <si>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</si>
  <si>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</si>
  <si>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</si>
  <si>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</si>
  <si>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</si>
  <si>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</si>
  <si>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</si>
  <si>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</si>
  <si>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</si>
  <si>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</si>
  <si>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</si>
  <si>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</si>
  <si>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</si>
  <si>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</si>
  <si>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</si>
  <si>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</si>
  <si>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</si>
  <si>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</si>
  <si>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</si>
  <si>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</si>
  <si>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</si>
  <si>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</si>
  <si>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</si>
  <si>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</si>
  <si>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</si>
  <si>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</si>
  <si>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</si>
  <si>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</si>
  <si>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</si>
  <si>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</si>
  <si>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</si>
  <si>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</si>
  <si>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</si>
  <si>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</si>
  <si>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</si>
  <si>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</si>
  <si>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</si>
  <si>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</si>
  <si>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</si>
  <si>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</si>
  <si>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</si>
  <si>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</si>
  <si>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</si>
  <si>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</si>
  <si>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</si>
  <si>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</si>
  <si>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</si>
  <si>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</si>
  <si>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</si>
  <si>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</si>
  <si>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</si>
  <si>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</si>
  <si>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</si>
  <si>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</si>
  <si>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</si>
  <si>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</si>
  <si>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</si>
  <si>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</si>
  <si>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</si>
  <si>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</si>
  <si>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</si>
  <si>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</si>
  <si>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</si>
  <si>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</si>
  <si>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</si>
  <si>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</si>
  <si>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</si>
  <si>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</si>
  <si>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</si>
  <si>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</si>
  <si>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</si>
  <si>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</si>
  <si>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</si>
  <si>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</si>
  <si>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</si>
  <si>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</si>
  <si>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</si>
  <si>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</si>
  <si>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</si>
  <si>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</si>
  <si>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</si>
  <si>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</si>
  <si>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</si>
  <si>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</si>
  <si>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</si>
  <si>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</si>
  <si>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</si>
  <si>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</si>
  <si>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</si>
  <si>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</si>
  <si>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</si>
  <si>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</si>
  <si>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</si>
  <si>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</si>
  <si>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</si>
  <si>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</si>
  <si>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</si>
  <si>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</si>
  <si>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</si>
  <si>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</si>
  <si>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</si>
  <si>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</si>
  <si>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</si>
  <si>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</si>
  <si>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</si>
  <si>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</si>
  <si>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</si>
  <si>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</si>
  <si>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</si>
  <si>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</si>
  <si>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</si>
  <si>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</si>
  <si>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</si>
  <si>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</si>
  <si>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</si>
  <si>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</si>
  <si>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</si>
  <si>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</si>
  <si>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</si>
  <si>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</si>
  <si>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</si>
  <si>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</si>
  <si>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</si>
  <si>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</si>
  <si>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</si>
  <si>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</si>
  <si>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</si>
  <si>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</si>
  <si>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</si>
  <si>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</si>
  <si>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</si>
  <si>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</si>
  <si>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</si>
  <si>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</si>
  <si>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</si>
  <si>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</si>
  <si>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</si>
  <si>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</si>
  <si>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</si>
  <si>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</si>
  <si>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</si>
  <si>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</si>
  <si>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</si>
  <si>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</si>
  <si>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</si>
  <si>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</si>
  <si>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</si>
  <si>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</si>
  <si>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</si>
  <si>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</si>
  <si>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</si>
  <si>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</si>
  <si>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</si>
  <si>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</si>
  <si>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</si>
  <si>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</si>
  <si>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</si>
  <si>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</si>
  <si>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</si>
  <si>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</si>
  <si>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</si>
  <si>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</si>
  <si>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</si>
  <si>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</si>
  <si>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</si>
  <si>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</si>
  <si>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</si>
  <si>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</si>
  <si>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</si>
  <si>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</si>
  <si>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</si>
  <si>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</si>
  <si>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</si>
  <si>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</si>
  <si>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</si>
  <si>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</si>
  <si>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</si>
  <si>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</si>
  <si>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</si>
  <si>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</si>
  <si>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</si>
  <si>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</si>
  <si>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</si>
  <si>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</si>
  <si>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</si>
  <si>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</si>
  <si>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</si>
  <si>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</si>
  <si>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</si>
  <si>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</si>
  <si>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</si>
  <si>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</si>
  <si>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</si>
  <si>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</si>
  <si>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</si>
  <si>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</si>
  <si>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</si>
  <si>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</si>
  <si>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</si>
  <si>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</si>
  <si>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</si>
  <si>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</si>
  <si>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</si>
  <si>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</si>
  <si>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</si>
  <si>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</si>
  <si>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</si>
  <si>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</si>
  <si>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</si>
  <si>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</si>
  <si>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</si>
  <si>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</si>
  <si>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</si>
  <si>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</si>
  <si>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</si>
  <si>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</si>
  <si>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</si>
  <si>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</si>
  <si>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</si>
  <si>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</si>
  <si>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</si>
  <si>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</si>
  <si>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</si>
  <si>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</si>
  <si>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</si>
  <si>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</si>
  <si>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</si>
  <si>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</si>
  <si>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</si>
  <si>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</si>
  <si>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</si>
  <si>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</si>
  <si>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</si>
  <si>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</si>
  <si>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</si>
  <si>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</si>
  <si>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</si>
  <si>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</si>
  <si>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</si>
  <si>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</si>
  <si>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</si>
  <si>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</si>
  <si>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</si>
  <si>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</si>
  <si>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</si>
  <si>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</si>
  <si>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</si>
  <si>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</si>
  <si>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</si>
  <si>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</si>
  <si>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</si>
  <si>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</si>
  <si>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</si>
  <si>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</si>
  <si>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</si>
  <si>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</si>
  <si>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</si>
  <si>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</si>
  <si>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</si>
  <si>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</si>
  <si>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</si>
  <si>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</si>
  <si>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</si>
  <si>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</si>
  <si>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</si>
  <si>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</si>
  <si>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</si>
  <si>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</si>
  <si>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</si>
  <si>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</si>
  <si>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</si>
  <si>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</si>
  <si>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</si>
  <si>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</si>
  <si>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</si>
  <si>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</si>
  <si>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</si>
  <si>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</si>
  <si>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</si>
  <si>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</si>
  <si>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</si>
  <si>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</si>
  <si>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</si>
  <si>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</si>
  <si>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</si>
  <si>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</si>
  <si>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</si>
  <si>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</si>
  <si>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</si>
  <si>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</si>
  <si>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</si>
  <si>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</si>
  <si>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</si>
  <si>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</si>
  <si>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</si>
  <si>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</si>
  <si>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</si>
  <si>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</si>
  <si>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</si>
  <si>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</si>
  <si>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</si>
  <si>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</si>
  <si>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</si>
  <si>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</si>
  <si>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</si>
  <si>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</si>
  <si>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</si>
  <si>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</si>
  <si>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</si>
  <si>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</si>
  <si>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</si>
  <si>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</si>
  <si>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</si>
  <si>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</si>
  <si>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</si>
  <si>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</si>
  <si>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</si>
  <si>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</si>
  <si>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</si>
  <si>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</si>
  <si>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</si>
  <si>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</si>
  <si>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</si>
  <si>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</si>
  <si>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</si>
  <si>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</si>
  <si>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</si>
  <si>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</si>
  <si>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</si>
  <si>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</si>
  <si>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</si>
  <si>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</si>
  <si>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</si>
  <si>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</si>
  <si>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</si>
  <si>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</si>
  <si>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</si>
  <si>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</si>
  <si>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</si>
  <si>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</si>
  <si>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</si>
  <si>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</si>
  <si>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</si>
  <si>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</si>
  <si>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</si>
  <si>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</si>
  <si>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</si>
  <si>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</si>
  <si>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</si>
  <si>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</si>
  <si>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</si>
  <si>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</si>
  <si>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</si>
  <si>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</si>
  <si>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</si>
  <si>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</si>
  <si>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</si>
  <si>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</si>
  <si>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</si>
  <si>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</si>
  <si>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</si>
  <si>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</si>
  <si>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</si>
  <si>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</si>
  <si>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</si>
  <si>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</si>
  <si>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</si>
  <si>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</si>
  <si>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</si>
  <si>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</si>
  <si>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</si>
  <si>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</si>
  <si>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</si>
  <si>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</si>
  <si>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</si>
  <si>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</si>
  <si>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</si>
  <si>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</si>
  <si>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</si>
  <si>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</si>
  <si>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</si>
  <si>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</si>
  <si>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</si>
  <si>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</si>
  <si>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</si>
  <si>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</si>
  <si>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</si>
  <si>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</si>
  <si>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</si>
  <si>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</si>
  <si>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</si>
  <si>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</si>
  <si>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</si>
  <si>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</si>
  <si>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</si>
  <si>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</si>
  <si>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</si>
  <si>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</si>
  <si>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</si>
  <si>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</si>
  <si>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</si>
  <si>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</si>
  <si>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</si>
  <si>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</si>
  <si>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</si>
  <si>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</si>
  <si>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</si>
  <si>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</si>
  <si>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</si>
  <si>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</si>
  <si>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</si>
  <si>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</si>
  <si>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</si>
  <si>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</si>
  <si>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</si>
  <si>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</si>
  <si>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</si>
  <si>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</si>
  <si>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</si>
  <si>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</si>
  <si>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</si>
  <si>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</si>
  <si>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</si>
  <si>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</si>
  <si>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</si>
  <si>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</si>
  <si>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</si>
  <si>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</si>
  <si>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</si>
  <si>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</si>
  <si>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</si>
  <si>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</si>
  <si>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</si>
  <si>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</si>
  <si>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</si>
  <si>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</si>
  <si>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</si>
  <si>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</si>
  <si>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</si>
  <si>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</si>
  <si>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</si>
  <si>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</si>
  <si>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</si>
  <si>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</si>
  <si>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</si>
  <si>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</si>
  <si>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</si>
  <si>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</si>
  <si>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</si>
  <si>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</si>
  <si>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</si>
  <si>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</si>
  <si>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</si>
  <si>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</si>
  <si>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</si>
  <si>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</si>
  <si>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</si>
  <si>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</si>
  <si>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</si>
  <si>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</si>
  <si>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</si>
  <si>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</si>
  <si>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</si>
  <si>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</si>
  <si>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</si>
  <si>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</si>
  <si>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</si>
  <si>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</si>
  <si>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</si>
  <si>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</si>
  <si>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</si>
  <si>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</si>
  <si>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</si>
  <si>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</si>
  <si>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</si>
  <si>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</si>
  <si>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</si>
  <si>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</si>
  <si>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</si>
  <si>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</si>
  <si>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</si>
  <si>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</si>
  <si>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</si>
  <si>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</si>
  <si>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</si>
  <si>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</si>
  <si>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</si>
  <si>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</si>
  <si>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</si>
  <si>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</si>
  <si>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</si>
  <si>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</si>
  <si>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</si>
  <si>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</si>
  <si>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</si>
  <si>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</si>
  <si>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</si>
  <si>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</si>
  <si>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</si>
  <si>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</si>
  <si>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</si>
  <si>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</si>
  <si>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</si>
  <si>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</si>
  <si>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</si>
  <si>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</si>
  <si>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</si>
  <si>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</si>
  <si>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</si>
  <si>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</si>
  <si>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</si>
  <si>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</si>
  <si>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</si>
  <si>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</si>
  <si>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</si>
  <si>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</si>
  <si>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</si>
  <si>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</si>
  <si>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</si>
  <si>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</si>
  <si>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</si>
  <si>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</si>
  <si>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</si>
  <si>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</si>
  <si>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</si>
  <si>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</si>
  <si>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</si>
  <si>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</si>
  <si>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</si>
  <si>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</si>
  <si>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</si>
  <si>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</si>
  <si>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</si>
  <si>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</si>
  <si>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</si>
  <si>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</si>
  <si>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</si>
  <si>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</si>
  <si>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</si>
  <si>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</si>
  <si>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</si>
  <si>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</si>
  <si>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</si>
  <si>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</si>
  <si>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</si>
  <si>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</si>
  <si>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</si>
  <si>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</si>
  <si>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</si>
  <si>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</si>
  <si>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</si>
  <si>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</si>
  <si>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</si>
  <si>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</si>
  <si>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</si>
  <si>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</si>
  <si>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</si>
  <si>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</si>
  <si>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</si>
  <si>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</si>
  <si>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</si>
  <si>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</si>
  <si>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</si>
  <si>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</si>
  <si>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</si>
  <si>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</si>
  <si>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</si>
  <si>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</si>
  <si>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</si>
  <si>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</si>
  <si>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</si>
  <si>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</si>
  <si>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</si>
  <si>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</si>
  <si>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</si>
  <si>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</si>
  <si>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</si>
  <si>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</si>
  <si>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</si>
  <si>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</si>
  <si>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</si>
  <si>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</si>
  <si>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</si>
  <si>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</si>
  <si>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</si>
  <si>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</si>
  <si>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</si>
  <si>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</si>
  <si>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</si>
  <si>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</si>
  <si>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</si>
  <si>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</si>
  <si>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</si>
  <si>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</si>
  <si>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</si>
  <si>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</si>
  <si>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</si>
  <si>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</si>
  <si>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</si>
  <si>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</si>
  <si>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</si>
  <si>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</si>
  <si>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</si>
  <si>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</si>
  <si>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</si>
  <si>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</si>
  <si>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</si>
  <si>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</si>
  <si>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</si>
  <si>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</si>
  <si>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</si>
  <si>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</si>
  <si>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</si>
  <si>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</si>
  <si>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</si>
  <si>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</si>
  <si>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</si>
  <si>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</si>
  <si>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</si>
  <si>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</si>
  <si>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</si>
  <si>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</si>
  <si>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</si>
  <si>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</si>
  <si>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</si>
  <si>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</si>
  <si>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</si>
  <si>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</si>
  <si>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</si>
  <si>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</si>
  <si>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</si>
  <si>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</si>
  <si>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</si>
  <si>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</si>
  <si>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</si>
  <si>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</si>
  <si>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</si>
  <si>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</si>
  <si>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</si>
  <si>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</si>
  <si>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</si>
  <si>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</si>
  <si>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</si>
  <si>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</si>
  <si>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</si>
  <si>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</si>
  <si>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</si>
  <si>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</si>
  <si>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</si>
  <si>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</si>
  <si>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</si>
  <si>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</si>
  <si>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</si>
  <si>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</si>
  <si>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</si>
  <si>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</si>
  <si>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</si>
  <si>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</si>
  <si>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</si>
  <si>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</si>
  <si>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</si>
  <si>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</si>
  <si>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</si>
  <si>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</si>
  <si>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</si>
  <si>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</si>
  <si>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</si>
  <si>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</si>
  <si>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</si>
  <si>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</si>
  <si>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</si>
  <si>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</si>
  <si>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</si>
  <si>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</si>
  <si>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</si>
  <si>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</si>
  <si>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</si>
  <si>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</si>
  <si>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</si>
  <si>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</si>
  <si>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</si>
  <si>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</si>
  <si>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</si>
  <si>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</si>
  <si>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</si>
  <si>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</si>
  <si>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</si>
  <si>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</si>
  <si>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</si>
  <si>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</si>
  <si>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</si>
  <si>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</si>
  <si>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</si>
  <si>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</si>
  <si>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</si>
  <si>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</si>
  <si>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</si>
  <si>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</si>
  <si>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</si>
  <si>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</si>
  <si>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</si>
  <si>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</si>
  <si>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</si>
  <si>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</si>
  <si>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</si>
  <si>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</si>
  <si>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</si>
  <si>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</si>
  <si>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</si>
  <si>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</si>
  <si>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</si>
  <si>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</si>
  <si>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</si>
  <si>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</si>
  <si>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</si>
  <si>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</si>
  <si>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</si>
  <si>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</si>
  <si>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</si>
  <si>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</si>
  <si>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</si>
  <si>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</si>
  <si>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</si>
  <si>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</si>
  <si>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</si>
  <si>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</si>
  <si>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</si>
  <si>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</si>
  <si>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</si>
  <si>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</si>
  <si>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</si>
  <si>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</si>
  <si>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</si>
  <si>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</si>
  <si>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</si>
  <si>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</si>
  <si>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</si>
  <si>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</si>
  <si>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</si>
  <si>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</si>
  <si>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</si>
  <si>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</si>
  <si>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</si>
  <si>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</si>
  <si>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</si>
  <si>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</si>
  <si>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</si>
  <si>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</si>
  <si>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</si>
  <si>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</si>
  <si>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</si>
  <si>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</si>
  <si>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</si>
  <si>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</si>
  <si>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</si>
  <si>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</si>
  <si>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</si>
  <si>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</si>
  <si>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</si>
  <si>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</si>
  <si>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</si>
  <si>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</si>
  <si>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</si>
  <si>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</si>
  <si>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</si>
  <si>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</si>
  <si>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</si>
  <si>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</si>
  <si>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</si>
  <si>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</si>
  <si>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</si>
  <si>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</si>
  <si>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</si>
  <si>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</si>
  <si>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</si>
  <si>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</si>
  <si>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</si>
  <si>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</si>
  <si>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</si>
  <si>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</si>
  <si>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</si>
  <si>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</si>
  <si>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</si>
  <si>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</si>
  <si>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</si>
  <si>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</si>
  <si>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</si>
  <si>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</si>
  <si>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</si>
  <si>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</si>
  <si>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</si>
  <si>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</si>
  <si>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</si>
  <si>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</si>
  <si>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</si>
  <si>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</si>
  <si>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</si>
  <si>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</si>
  <si>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</si>
  <si>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</si>
  <si>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</si>
  <si>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</si>
  <si>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</si>
  <si>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</si>
  <si>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</si>
  <si>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</si>
  <si>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</si>
  <si>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</si>
  <si>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</si>
  <si>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</si>
  <si>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</si>
  <si>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</si>
  <si>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</si>
  <si>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</si>
  <si>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</si>
  <si>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</si>
  <si>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</si>
  <si>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</si>
  <si>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</si>
  <si>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</si>
  <si>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</si>
  <si>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</si>
  <si>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</si>
  <si>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</si>
  <si>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</si>
  <si>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</si>
  <si>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</si>
  <si>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</si>
  <si>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</si>
  <si>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</si>
  <si>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</si>
  <si>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</si>
  <si>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</si>
  <si>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</si>
  <si>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</si>
  <si>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</si>
  <si>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</si>
  <si>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</si>
  <si>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</si>
  <si>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</si>
  <si>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</si>
  <si>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</si>
  <si>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</si>
  <si>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</si>
  <si>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</si>
  <si>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</si>
  <si>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</si>
  <si>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</si>
  <si>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</si>
  <si>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</si>
  <si>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</si>
  <si>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</si>
  <si>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</si>
  <si>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</si>
  <si>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</si>
  <si>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</si>
  <si>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</si>
  <si>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</si>
  <si>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</si>
  <si>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</si>
  <si>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</si>
  <si>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</si>
  <si>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</si>
  <si>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</si>
  <si>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</si>
  <si>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</si>
  <si>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</si>
  <si>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</si>
  <si>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</si>
  <si>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</si>
  <si>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</si>
  <si>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</si>
  <si>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</si>
  <si>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</si>
  <si>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</si>
  <si>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</si>
  <si>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</si>
  <si>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</si>
  <si>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</si>
  <si>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</si>
  <si>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</si>
  <si>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</si>
  <si>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</si>
  <si>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</si>
  <si>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</si>
  <si>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</si>
  <si>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</si>
  <si>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</si>
  <si>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</si>
  <si>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</si>
  <si>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</si>
  <si>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</si>
  <si>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</si>
  <si>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</si>
  <si>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</si>
  <si>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</si>
  <si>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</si>
  <si>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</si>
  <si>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</si>
  <si>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</si>
  <si>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</si>
  <si>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</si>
  <si>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</si>
  <si>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</si>
  <si>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</si>
  <si>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</si>
  <si>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</si>
  <si>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</si>
  <si>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</si>
  <si>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</si>
  <si>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</si>
  <si>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</si>
  <si>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</si>
  <si>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</si>
  <si>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</si>
  <si>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</si>
  <si>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</si>
  <si>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</si>
  <si>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</si>
  <si>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</si>
  <si>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</si>
  <si>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</si>
  <si>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</si>
  <si>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</si>
  <si>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</si>
  <si>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</si>
  <si>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</si>
  <si>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</si>
  <si>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</si>
  <si>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</si>
  <si>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</si>
  <si>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</si>
  <si>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</si>
  <si>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</si>
  <si>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</si>
  <si>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</si>
  <si>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</si>
  <si>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</si>
  <si>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</si>
  <si>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</si>
  <si>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</si>
  <si>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</si>
  <si>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</si>
  <si>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</si>
  <si>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</si>
  <si>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</si>
  <si>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</si>
  <si>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</si>
  <si>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</si>
  <si>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</si>
  <si>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</si>
  <si>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</si>
  <si>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</si>
  <si>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</si>
  <si>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</si>
  <si>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</si>
  <si>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</si>
  <si>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</si>
  <si>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</si>
  <si>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</si>
  <si>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</si>
  <si>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</si>
  <si>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</si>
  <si>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</si>
  <si>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</si>
  <si>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</si>
  <si>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</si>
  <si>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</si>
  <si>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</si>
  <si>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</si>
  <si>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</si>
  <si>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</si>
  <si>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</si>
  <si>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</si>
  <si>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</si>
  <si>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</si>
  <si>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</si>
  <si>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</si>
  <si>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</si>
  <si>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</si>
  <si>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</si>
  <si>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</si>
  <si>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</si>
  <si>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</si>
  <si>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</si>
  <si>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</si>
  <si>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</si>
  <si>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</si>
  <si>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</si>
  <si>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</si>
  <si>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</si>
  <si>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</si>
  <si>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</si>
  <si>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</si>
  <si>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</si>
  <si>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</si>
  <si>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</si>
  <si>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</si>
  <si>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</si>
  <si>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</si>
  <si>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</si>
  <si>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</si>
  <si>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</si>
  <si>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</si>
  <si>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</si>
  <si>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</si>
  <si>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</si>
  <si>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</si>
  <si>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</si>
  <si>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</si>
  <si>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</si>
  <si>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</si>
  <si>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</si>
  <si>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</si>
  <si>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</si>
  <si>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</si>
  <si>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</si>
  <si>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</si>
  <si>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</si>
  <si>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</si>
  <si>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</si>
  <si>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</si>
  <si>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</si>
  <si>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</si>
  <si>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</si>
  <si>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</si>
  <si>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</si>
  <si>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</si>
  <si>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</si>
  <si>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</si>
  <si>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</si>
  <si>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</si>
  <si>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</si>
  <si>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</si>
  <si>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</si>
  <si>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</si>
  <si>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</si>
  <si>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</si>
  <si>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</si>
  <si>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</si>
  <si>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</si>
  <si>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</si>
  <si>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</si>
  <si>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</si>
  <si>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</si>
  <si>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</si>
  <si>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</si>
  <si>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</si>
  <si>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</si>
  <si>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</si>
  <si>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</si>
  <si>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</si>
  <si>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</si>
  <si>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</si>
  <si>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</si>
  <si>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</si>
  <si>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</si>
  <si>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</si>
  <si>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</si>
  <si>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</si>
  <si>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</si>
  <si>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</si>
  <si>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</si>
  <si>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</si>
  <si>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</si>
  <si>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</si>
  <si>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</si>
  <si>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</si>
  <si>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</si>
  <si>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</si>
  <si>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</si>
  <si>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</si>
  <si>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</si>
  <si>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</si>
  <si>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</si>
  <si>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</si>
  <si>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</si>
  <si>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</si>
  <si>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</si>
  <si>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</si>
  <si>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</si>
  <si>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</si>
  <si>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</si>
  <si>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</si>
  <si>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</si>
  <si>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</si>
  <si>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</si>
  <si>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</si>
  <si>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</si>
  <si>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</si>
  <si>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</si>
  <si>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</si>
  <si>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</si>
  <si>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</si>
  <si>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</si>
  <si>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</si>
  <si>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</si>
  <si>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</si>
  <si>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</si>
  <si>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</si>
  <si>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</si>
  <si>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</si>
  <si>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</si>
  <si>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</si>
  <si>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</si>
  <si>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</si>
  <si>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</si>
  <si>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</si>
  <si>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</si>
  <si>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</si>
  <si>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</si>
  <si>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</si>
  <si>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</si>
  <si>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</si>
  <si>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</si>
  <si>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</si>
  <si>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</si>
  <si>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</si>
  <si>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</si>
  <si>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</si>
  <si>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</si>
  <si>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</si>
  <si>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</si>
  <si>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</si>
  <si>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</si>
  <si>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</si>
  <si>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</si>
  <si>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</si>
  <si>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</si>
  <si>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</si>
  <si>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</si>
  <si>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</si>
  <si>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</si>
  <si>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</si>
  <si>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</si>
  <si>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</si>
  <si>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</si>
  <si>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</si>
  <si>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</si>
  <si>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</si>
  <si>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</si>
  <si>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</si>
  <si>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</si>
  <si>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</si>
  <si>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</si>
  <si>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</si>
  <si>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</si>
  <si>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</si>
  <si>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</si>
  <si>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</si>
  <si>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</si>
  <si>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</si>
  <si>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</si>
  <si>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</si>
  <si>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</si>
  <si>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</si>
  <si>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</si>
  <si>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</si>
  <si>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</si>
  <si>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</si>
  <si>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</si>
  <si>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</si>
  <si>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</si>
  <si>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</si>
  <si>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</si>
  <si>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</si>
  <si>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</si>
  <si>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</si>
  <si>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</si>
  <si>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</si>
  <si>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</si>
  <si>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</si>
  <si>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</si>
  <si>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</si>
  <si>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</si>
  <si>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</si>
  <si>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</si>
  <si>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</si>
  <si>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</si>
  <si>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</si>
  <si>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</si>
  <si>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</si>
  <si>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</si>
  <si>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</si>
  <si>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</si>
  <si>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</si>
  <si>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</si>
  <si>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</si>
  <si>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</si>
  <si>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</si>
  <si>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</si>
  <si>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</si>
  <si>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</si>
  <si>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</si>
  <si>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</si>
  <si>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</si>
  <si>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</si>
  <si>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</si>
  <si>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</si>
  <si>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</si>
  <si>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</si>
  <si>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</si>
  <si>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</si>
  <si>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</si>
  <si>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</si>
  <si>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</si>
  <si>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</si>
  <si>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</si>
  <si>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</si>
  <si>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</si>
  <si>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</si>
  <si>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</si>
  <si>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</si>
  <si>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</si>
  <si>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</si>
  <si>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</si>
  <si>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</si>
  <si>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</si>
  <si>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</si>
  <si>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</si>
  <si>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</si>
  <si>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</si>
  <si>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</si>
  <si>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</si>
  <si>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</si>
  <si>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</si>
  <si>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</si>
  <si>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</si>
  <si>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</si>
  <si>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</si>
  <si>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</si>
  <si>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</si>
  <si>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</si>
  <si>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</si>
  <si>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</si>
  <si>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</si>
  <si>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</si>
  <si>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</si>
  <si>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</si>
  <si>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</si>
  <si>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</si>
  <si>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</si>
  <si>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</si>
  <si>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</si>
  <si>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</si>
  <si>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</si>
  <si>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</si>
  <si>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</si>
  <si>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</si>
  <si>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</si>
  <si>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</si>
  <si>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</si>
  <si>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</si>
  <si>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</si>
  <si>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</si>
  <si>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</si>
  <si>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</si>
  <si>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</si>
  <si>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</si>
  <si>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</si>
  <si>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</si>
  <si>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</si>
  <si>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</si>
  <si>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</si>
  <si>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</si>
  <si>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</si>
  <si>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</si>
  <si>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</si>
  <si>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</si>
  <si>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</si>
  <si>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</si>
  <si>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</si>
  <si>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</si>
  <si>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</si>
  <si>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</si>
  <si>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</si>
  <si>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</si>
  <si>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</si>
  <si>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</si>
  <si>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</si>
  <si>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</si>
  <si>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</si>
  <si>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</si>
  <si>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</si>
  <si>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</si>
  <si>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</si>
  <si>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</si>
  <si>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</si>
  <si>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</si>
  <si>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</si>
  <si>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</si>
  <si>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</si>
  <si>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</si>
  <si>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</si>
  <si>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</si>
  <si>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</si>
  <si>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</si>
  <si>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</si>
  <si>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</si>
  <si>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</si>
  <si>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</si>
  <si>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</si>
  <si>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</si>
  <si>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</si>
  <si>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</si>
  <si>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</si>
  <si>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</si>
  <si>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</si>
  <si>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</si>
  <si>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</si>
  <si>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</si>
  <si>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</si>
  <si>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</si>
  <si>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</si>
  <si>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</si>
  <si>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</si>
  <si>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</si>
  <si>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</si>
  <si>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</si>
  <si>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</si>
  <si>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</si>
  <si>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</si>
  <si>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</si>
  <si>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</si>
  <si>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</si>
  <si>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</si>
  <si>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</si>
  <si>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</si>
  <si>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</si>
  <si>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</si>
  <si>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</si>
  <si>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</si>
  <si>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</si>
  <si>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</si>
  <si>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</si>
  <si>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</si>
  <si>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</si>
  <si>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</si>
  <si>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</si>
  <si>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</si>
  <si>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</si>
  <si>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</si>
  <si>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</si>
  <si>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</si>
  <si>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</si>
  <si>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</si>
  <si>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</si>
  <si>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</si>
  <si>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</si>
  <si>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</si>
  <si>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</si>
  <si>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</si>
  <si>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</si>
  <si>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</si>
  <si>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</si>
  <si>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</si>
  <si>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</si>
  <si>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</si>
  <si>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</si>
  <si>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</si>
  <si>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</si>
  <si>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</si>
  <si>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</si>
  <si>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</si>
  <si>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</si>
  <si>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</si>
  <si>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</si>
  <si>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</si>
  <si>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</si>
  <si>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</si>
  <si>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</si>
  <si>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</si>
  <si>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</si>
  <si>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</si>
  <si>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</si>
  <si>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</si>
  <si>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</si>
  <si>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</si>
  <si>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</si>
  <si>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</si>
  <si>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</si>
  <si>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</si>
  <si>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</si>
  <si>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</si>
  <si>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</si>
  <si>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</si>
  <si>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</si>
  <si>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</si>
  <si>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</si>
  <si>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</si>
  <si>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</si>
  <si>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</si>
  <si>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</si>
  <si>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</si>
  <si>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</si>
  <si>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</si>
  <si>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</si>
  <si>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</si>
  <si>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</si>
  <si>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</si>
  <si>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</si>
  <si>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</si>
  <si>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</si>
  <si>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</si>
  <si>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</si>
  <si>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</si>
  <si>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</si>
  <si>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</si>
  <si>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</si>
  <si>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</si>
  <si>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</si>
  <si>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</si>
  <si>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</si>
  <si>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</si>
  <si>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</si>
  <si>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</si>
  <si>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</si>
  <si>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</si>
  <si>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</si>
  <si>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</si>
  <si>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</si>
  <si>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</si>
  <si>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</si>
  <si>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</si>
  <si>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</si>
  <si>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</si>
  <si>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</si>
  <si>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</si>
  <si>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</si>
  <si>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</si>
  <si>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</si>
  <si>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</si>
  <si>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</si>
  <si>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</si>
  <si>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</si>
  <si>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</si>
  <si>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</si>
  <si>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</si>
  <si>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</si>
  <si>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</si>
  <si>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</si>
  <si>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</si>
  <si>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</si>
  <si>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</si>
  <si>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</si>
  <si>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</si>
  <si>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</si>
  <si>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</si>
  <si>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</si>
  <si>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</si>
  <si>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</si>
  <si>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</si>
  <si>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</si>
  <si>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</si>
  <si>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</si>
  <si>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</si>
  <si>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</si>
  <si>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</si>
  <si>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</si>
  <si>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</si>
  <si>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</si>
  <si>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</si>
  <si>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</si>
  <si>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</si>
  <si>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</si>
  <si>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</si>
  <si>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</si>
  <si>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</si>
  <si>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</si>
  <si>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</si>
  <si>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</si>
  <si>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</si>
  <si>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</si>
  <si>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</si>
  <si>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</si>
  <si>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</si>
  <si>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</si>
  <si>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</si>
  <si>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</si>
  <si>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</si>
  <si>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</si>
  <si>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</si>
  <si>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</si>
  <si>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</si>
  <si>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</si>
  <si>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</si>
  <si>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</si>
  <si>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</si>
  <si>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</si>
  <si>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</si>
  <si>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</si>
  <si>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</si>
  <si>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</si>
  <si>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</si>
  <si>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</si>
  <si>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</si>
  <si>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</si>
  <si>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</si>
  <si>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</si>
  <si>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</si>
  <si>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</si>
  <si>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</si>
  <si>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</si>
  <si>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</si>
  <si>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</si>
  <si>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</si>
  <si>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</si>
  <si>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</si>
  <si>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</si>
  <si>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</si>
  <si>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</si>
  <si>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</si>
  <si>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</si>
  <si>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</si>
  <si>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</si>
  <si>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</si>
  <si>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</si>
  <si>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</si>
  <si>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</si>
  <si>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</si>
  <si>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</si>
  <si>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</si>
  <si>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</si>
  <si>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</si>
  <si>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</si>
  <si>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</si>
  <si>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</si>
  <si>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</si>
  <si>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</si>
  <si>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</si>
  <si>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</si>
  <si>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</si>
  <si>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</si>
  <si>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</si>
  <si>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</si>
  <si>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</si>
  <si>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</si>
  <si>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</si>
  <si>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</si>
  <si>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</si>
  <si>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</si>
  <si>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</si>
  <si>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</si>
  <si>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</si>
  <si>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</si>
  <si>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</si>
  <si>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</si>
  <si>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</si>
  <si>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</si>
  <si>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</si>
  <si>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</si>
  <si>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</si>
  <si>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</si>
  <si>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</si>
  <si>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</si>
  <si>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</si>
  <si>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</si>
  <si>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</si>
  <si>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</si>
  <si>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</si>
  <si>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</si>
  <si>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</si>
  <si>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</si>
  <si>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</si>
  <si>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</si>
  <si>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</si>
  <si>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</si>
  <si>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</si>
  <si>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</si>
  <si>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</si>
  <si>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</si>
  <si>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</si>
  <si>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</si>
  <si>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</si>
  <si>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</si>
  <si>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</si>
  <si>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</si>
  <si>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</si>
  <si>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</si>
  <si>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</si>
  <si>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</si>
  <si>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</si>
  <si>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</si>
  <si>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</si>
  <si>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</si>
  <si>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</si>
  <si>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</si>
  <si>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</si>
  <si>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</si>
  <si>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</si>
  <si>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</si>
  <si>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</si>
  <si>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</si>
  <si>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</si>
  <si>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</si>
  <si>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</si>
  <si>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</si>
  <si>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</si>
  <si>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</si>
  <si>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</si>
  <si>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</si>
  <si>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</si>
  <si>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</si>
  <si>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</si>
  <si>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</si>
  <si>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</si>
  <si>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</si>
  <si>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</si>
  <si>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</si>
  <si>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</si>
  <si>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</si>
  <si>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</si>
  <si>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</si>
  <si>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</si>
  <si>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</si>
  <si>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</si>
  <si>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</si>
  <si>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</si>
  <si>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</si>
  <si>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</si>
  <si>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</si>
  <si>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</si>
  <si>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</si>
  <si>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</si>
  <si>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</si>
  <si>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</si>
  <si>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</si>
  <si>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</si>
  <si>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</si>
  <si>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</si>
  <si>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</si>
  <si>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</si>
  <si>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</si>
  <si>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</si>
  <si>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</si>
  <si>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</si>
  <si>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</si>
  <si>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</si>
  <si>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</si>
  <si>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</si>
  <si>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</si>
  <si>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</si>
  <si>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</si>
  <si>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</si>
  <si>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</si>
  <si>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</si>
  <si>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</si>
  <si>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</si>
  <si>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</si>
  <si>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</si>
  <si>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</si>
  <si>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</si>
  <si>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</si>
  <si>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</si>
  <si>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</si>
  <si>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</si>
  <si>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</si>
  <si>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</si>
  <si>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</si>
  <si>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</si>
  <si>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</si>
  <si>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</si>
  <si>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</si>
  <si>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</si>
  <si>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</si>
  <si>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</si>
  <si>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</si>
  <si>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</si>
  <si>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</si>
  <si>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</si>
  <si>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</si>
  <si>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</si>
  <si>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</si>
  <si>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</si>
  <si>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</si>
  <si>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</si>
  <si>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</si>
  <si>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</si>
  <si>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</si>
  <si>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</si>
  <si>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</si>
  <si>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</si>
  <si>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</si>
  <si>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</si>
  <si>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</si>
  <si>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</si>
  <si>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</si>
  <si>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</si>
  <si>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</si>
  <si>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</si>
  <si>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</si>
  <si>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</si>
  <si>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</si>
  <si>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</si>
  <si>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</si>
  <si>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</si>
  <si>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</si>
  <si>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</si>
  <si>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</si>
  <si>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</si>
  <si>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</si>
  <si>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</si>
  <si>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</si>
  <si>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</si>
  <si>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</si>
  <si>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</si>
  <si>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</si>
  <si>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</si>
  <si>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</si>
  <si>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</si>
  <si>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</si>
  <si>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</si>
  <si>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</si>
  <si>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</si>
  <si>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</si>
  <si>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</si>
  <si>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</si>
  <si>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</si>
  <si>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</si>
  <si>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</si>
  <si>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</si>
  <si>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</si>
  <si>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</si>
  <si>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</si>
  <si>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</si>
  <si>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</si>
  <si>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</si>
  <si>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</si>
  <si>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</si>
  <si>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</si>
  <si>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</si>
  <si>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</si>
  <si>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</si>
  <si>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</si>
  <si>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</si>
  <si>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</si>
  <si>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</si>
  <si>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</si>
  <si>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</si>
  <si>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</si>
  <si>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</si>
  <si>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</si>
  <si>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</si>
  <si>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</si>
  <si>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</si>
  <si>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</si>
  <si>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</si>
  <si>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</si>
  <si>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</si>
  <si>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</si>
  <si>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</si>
  <si>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</si>
  <si>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</si>
  <si>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</si>
  <si>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</si>
  <si>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</si>
  <si>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</si>
  <si>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</si>
  <si>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</si>
  <si>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</si>
  <si>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</si>
  <si>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</si>
  <si>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</si>
  <si>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</si>
  <si>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</si>
  <si>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</si>
  <si>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</si>
  <si>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</si>
  <si>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</si>
  <si>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</si>
  <si>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</si>
  <si>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</si>
  <si>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</si>
  <si>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</si>
  <si>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</si>
  <si>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</si>
  <si>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</si>
  <si>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</si>
  <si>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</si>
  <si>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</si>
  <si>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</si>
  <si>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</si>
  <si>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</si>
  <si>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</si>
  <si>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</si>
  <si>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</si>
  <si>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</si>
  <si>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</si>
  <si>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</si>
  <si>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</si>
  <si>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</si>
  <si>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</si>
  <si>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</si>
  <si>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</si>
  <si>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</si>
  <si>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</si>
  <si>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</si>
  <si>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</si>
  <si>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</si>
  <si>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</si>
  <si>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</si>
  <si>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</si>
  <si>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</si>
  <si>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</si>
  <si>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</si>
  <si>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</si>
  <si>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</si>
  <si>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</si>
  <si>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</si>
  <si>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</si>
  <si>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</si>
  <si>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</si>
  <si>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</si>
  <si>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</si>
  <si>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</si>
  <si>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</si>
  <si>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</si>
  <si>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</si>
  <si>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</si>
  <si>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</si>
  <si>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</si>
  <si>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</si>
  <si>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</si>
  <si>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</si>
  <si>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</si>
  <si>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</si>
  <si>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</si>
  <si>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</si>
  <si>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</si>
  <si>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</si>
  <si>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</si>
  <si>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</si>
  <si>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</si>
  <si>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</si>
  <si>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</si>
  <si>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</si>
  <si>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</si>
  <si>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</si>
  <si>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</si>
  <si>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</si>
  <si>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</si>
  <si>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</si>
  <si>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</si>
  <si>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</si>
  <si>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</si>
  <si>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</si>
  <si>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</si>
  <si>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</si>
  <si>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</si>
  <si>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</si>
  <si>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</si>
  <si>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</si>
  <si>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</si>
  <si>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</si>
  <si>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</si>
  <si>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</si>
  <si>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</si>
  <si>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</si>
  <si>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</si>
  <si>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</si>
  <si>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</si>
  <si>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</si>
  <si>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</si>
  <si>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</si>
  <si>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</si>
  <si>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</si>
  <si>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</si>
  <si>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</si>
  <si>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</si>
  <si>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</si>
  <si>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</si>
  <si>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</si>
  <si>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</si>
  <si>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</si>
  <si>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</si>
  <si>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</si>
  <si>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</si>
  <si>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</si>
  <si>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</si>
  <si>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</si>
  <si>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</si>
  <si>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</si>
  <si>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</si>
  <si>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</si>
  <si>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</si>
  <si>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</si>
  <si>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</si>
  <si>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</si>
  <si>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</si>
  <si>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</si>
  <si>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</si>
  <si>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</si>
  <si>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</si>
  <si>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</si>
  <si>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</si>
  <si>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</si>
  <si>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</si>
  <si>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</si>
  <si>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</si>
  <si>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</si>
  <si>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</si>
  <si>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</si>
  <si>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</si>
  <si>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</si>
  <si>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</si>
  <si>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</si>
  <si>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</si>
  <si>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</si>
  <si>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</si>
  <si>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</si>
  <si>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</si>
  <si>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</si>
  <si>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</si>
  <si>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</si>
  <si>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</si>
  <si>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</si>
  <si>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</si>
  <si>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</si>
  <si>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</si>
  <si>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</si>
  <si>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</si>
  <si>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</si>
  <si>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</si>
  <si>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</si>
  <si>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</si>
  <si>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</si>
  <si>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</si>
  <si>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</si>
  <si>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</si>
  <si>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</si>
  <si>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</si>
  <si>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</si>
  <si>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</si>
  <si>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</si>
  <si>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</si>
  <si>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</si>
  <si>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</si>
  <si>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</si>
  <si>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</si>
  <si>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</si>
  <si>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</si>
  <si>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</si>
  <si>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</si>
  <si>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</si>
  <si>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</si>
  <si>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</si>
  <si>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</si>
  <si>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</si>
  <si>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</si>
  <si>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</si>
  <si>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</si>
  <si>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</si>
  <si>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</si>
  <si>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</si>
  <si>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</si>
  <si>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</si>
  <si>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</si>
  <si>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</si>
  <si>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</si>
  <si>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</si>
  <si>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</si>
  <si>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</si>
  <si>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</si>
  <si>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</si>
  <si>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</si>
  <si>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</si>
  <si>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</si>
  <si>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</si>
  <si>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</si>
  <si>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</si>
  <si>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</si>
  <si>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</si>
  <si>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</si>
  <si>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</si>
  <si>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</si>
  <si>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</si>
  <si>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</si>
  <si>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</si>
  <si>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</si>
  <si>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</si>
  <si>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</si>
  <si>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</si>
  <si>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</si>
  <si>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</si>
  <si>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</si>
  <si>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</si>
  <si>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</si>
  <si>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</si>
  <si>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</si>
  <si>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</si>
  <si>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</si>
  <si>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</si>
  <si>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</si>
  <si>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</si>
  <si>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</si>
  <si>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</si>
  <si>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</si>
  <si>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</si>
  <si>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</si>
  <si>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</si>
  <si>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</si>
  <si>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</si>
  <si>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</si>
  <si>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</si>
  <si>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</si>
  <si>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</si>
  <si>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</si>
  <si>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</si>
  <si>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</si>
  <si>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</si>
  <si>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</si>
  <si>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</si>
  <si>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</si>
  <si>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</si>
  <si>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</si>
  <si>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</si>
  <si>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</si>
  <si>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</si>
  <si>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</si>
  <si>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</si>
  <si>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</si>
  <si>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</si>
  <si>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</si>
  <si>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</si>
  <si>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</si>
  <si>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</si>
  <si>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</si>
  <si>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</si>
  <si>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</si>
  <si>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</si>
  <si>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</si>
  <si>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</si>
  <si>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</si>
  <si>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</si>
  <si>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</si>
  <si>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</si>
  <si>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</si>
  <si>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</si>
  <si>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</si>
  <si>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</si>
  <si>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</si>
  <si>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</si>
  <si>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</si>
  <si>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</si>
  <si>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</si>
  <si>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</si>
  <si>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</si>
  <si>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</si>
  <si>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</si>
  <si>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</si>
  <si>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</si>
  <si>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</si>
  <si>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</si>
  <si>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</si>
  <si>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</si>
  <si>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</si>
  <si>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</si>
  <si>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</si>
  <si>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</si>
  <si>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</si>
  <si>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</si>
  <si>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</si>
  <si>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</si>
  <si>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</si>
  <si>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</si>
  <si>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</si>
  <si>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</si>
  <si>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</si>
  <si>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</si>
  <si>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</si>
  <si>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</si>
  <si>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</si>
  <si>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</si>
  <si>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</si>
  <si>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</si>
  <si>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</si>
  <si>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</si>
  <si>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</si>
  <si>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</si>
  <si>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</si>
  <si>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</si>
  <si>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</si>
  <si>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</si>
  <si>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</si>
  <si>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</si>
  <si>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</si>
  <si>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</si>
  <si>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</si>
  <si>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</si>
  <si>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</si>
  <si>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</si>
  <si>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</si>
  <si>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</si>
  <si>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</si>
  <si>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</si>
  <si>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</si>
  <si>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</si>
  <si>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</si>
  <si>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</si>
  <si>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</si>
  <si>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</si>
  <si>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</si>
  <si>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</si>
  <si>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</si>
  <si>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</si>
  <si>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</si>
  <si>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</si>
  <si>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</si>
  <si>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</si>
  <si>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</si>
  <si>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</si>
  <si>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</si>
  <si>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</si>
  <si>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</si>
  <si>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</si>
  <si>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</si>
  <si>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</si>
  <si>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</si>
  <si>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</si>
  <si>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</si>
  <si>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</si>
  <si>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</si>
  <si>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</si>
  <si>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</si>
  <si>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</si>
  <si>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</si>
  <si>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</si>
  <si>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</si>
  <si>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</si>
  <si>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</si>
  <si>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</si>
  <si>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</si>
  <si>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</si>
  <si>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</si>
  <si>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</si>
  <si>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</si>
  <si>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</si>
  <si>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</si>
  <si>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</si>
  <si>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</si>
  <si>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</si>
  <si>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</si>
  <si>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</si>
  <si>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</si>
  <si>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</si>
  <si>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</si>
  <si>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</si>
  <si>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</si>
  <si>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</si>
  <si>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</si>
  <si>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</si>
  <si>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</si>
  <si>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</si>
  <si>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</si>
  <si>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</si>
  <si>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</si>
  <si>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</si>
  <si>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</si>
  <si>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</si>
  <si>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</si>
  <si>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</si>
  <si>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</si>
  <si>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</si>
  <si>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</si>
  <si>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</si>
  <si>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</si>
  <si>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</si>
  <si>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</si>
  <si>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</si>
  <si>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</si>
  <si>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</si>
  <si>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</si>
  <si>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</si>
  <si>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</si>
  <si>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</si>
  <si>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</si>
  <si>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</si>
  <si>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</si>
  <si>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</si>
  <si>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</si>
  <si>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</si>
  <si>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</si>
  <si>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</si>
  <si>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</si>
  <si>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</si>
  <si>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</si>
  <si>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</si>
  <si>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</si>
  <si>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</si>
  <si>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</si>
  <si>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</si>
  <si>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</si>
  <si>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</si>
  <si>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</si>
  <si>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</si>
  <si>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</si>
  <si>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</si>
  <si>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</si>
  <si>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</si>
  <si>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</si>
  <si>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</si>
  <si>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</si>
  <si>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</si>
  <si>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</si>
  <si>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</si>
  <si>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</si>
  <si>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</si>
  <si>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</si>
  <si>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</si>
  <si>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</si>
  <si>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</si>
  <si>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</si>
  <si>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</si>
  <si>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</si>
  <si>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</si>
  <si>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</si>
  <si>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</si>
  <si>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</si>
  <si>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</si>
  <si>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</si>
  <si>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</si>
  <si>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</si>
  <si>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</si>
  <si>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</si>
  <si>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</si>
  <si>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</si>
  <si>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</si>
  <si>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</si>
  <si>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</si>
  <si>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</si>
  <si>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</si>
  <si>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</si>
  <si>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</si>
  <si>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</si>
  <si>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</si>
  <si>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</si>
  <si>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</si>
  <si>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</si>
  <si>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</si>
  <si>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</si>
  <si>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</si>
  <si>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</si>
  <si>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</si>
  <si>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</si>
  <si>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</si>
  <si>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</si>
  <si>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</si>
  <si>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</si>
  <si>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</si>
  <si>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</si>
  <si>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</si>
  <si>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</si>
  <si>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</si>
  <si>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</si>
  <si>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</si>
  <si>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</si>
  <si>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</si>
  <si>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</si>
  <si>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</si>
  <si>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</si>
  <si>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</si>
  <si>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</si>
  <si>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</si>
  <si>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</si>
  <si>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</si>
  <si>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</si>
  <si>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</si>
  <si>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</si>
  <si>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</si>
  <si>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</si>
  <si>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</si>
  <si>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</si>
  <si>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</si>
  <si>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</si>
  <si>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</si>
  <si>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</si>
  <si>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</si>
  <si>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</si>
  <si>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</si>
  <si>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</si>
  <si>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</si>
  <si>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</si>
  <si>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</si>
  <si>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</si>
  <si>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</si>
  <si>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</si>
  <si>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</si>
  <si>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</si>
  <si>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</si>
  <si>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</si>
  <si>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</si>
  <si>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</si>
  <si>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</si>
  <si>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</si>
  <si>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</si>
  <si>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</si>
  <si>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</si>
  <si>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</si>
  <si>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</si>
  <si>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</si>
  <si>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</si>
  <si>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</si>
  <si>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</si>
  <si>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</si>
  <si>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</si>
  <si>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</si>
  <si>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</si>
  <si>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</si>
  <si>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</si>
  <si>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</si>
  <si>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</si>
  <si>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</si>
  <si>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</si>
  <si>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</si>
  <si>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</si>
  <si>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</si>
  <si>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</si>
  <si>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</si>
  <si>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</si>
  <si>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</si>
  <si>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</si>
  <si>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</si>
  <si>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</si>
  <si>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</si>
  <si>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</si>
  <si>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</si>
  <si>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</si>
  <si>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</si>
  <si>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</si>
  <si>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</si>
  <si>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</si>
  <si>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</si>
  <si>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</si>
  <si>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</si>
  <si>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</si>
  <si>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</si>
  <si>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</si>
  <si>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</si>
  <si>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</si>
  <si>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</si>
  <si>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</si>
  <si>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</si>
  <si>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</si>
  <si>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</si>
  <si>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</si>
  <si>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</si>
  <si>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</si>
  <si>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</si>
  <si>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</si>
  <si>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</si>
  <si>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</si>
  <si>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</si>
  <si>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</si>
  <si>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</si>
  <si>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</si>
  <si>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</si>
  <si>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</si>
  <si>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</si>
  <si>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</si>
  <si>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</si>
  <si>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</si>
  <si>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</si>
  <si>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</si>
  <si>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</si>
  <si>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</si>
  <si>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</si>
  <si>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</si>
  <si>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</si>
  <si>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</si>
  <si>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</si>
  <si>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</si>
  <si>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</si>
  <si>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</si>
  <si>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</si>
  <si>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</si>
  <si>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</si>
  <si>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</si>
  <si>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</si>
  <si>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</si>
  <si>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</si>
  <si>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</si>
  <si>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</si>
  <si>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</si>
  <si>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</si>
  <si>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</si>
  <si>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</si>
  <si>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</si>
  <si>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</si>
  <si>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</si>
  <si>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</si>
  <si>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</si>
  <si>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</si>
  <si>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</si>
  <si>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</si>
  <si>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</si>
  <si>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</si>
  <si>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</si>
  <si>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</si>
  <si>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</si>
  <si>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</si>
  <si>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</si>
  <si>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</si>
  <si>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</si>
  <si>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</si>
  <si>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</si>
  <si>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</si>
  <si>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</si>
  <si>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</si>
  <si>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</si>
  <si>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</si>
  <si>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</si>
  <si>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</si>
  <si>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</si>
  <si>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</si>
  <si>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</si>
  <si>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</si>
  <si>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</si>
  <si>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</si>
  <si>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</si>
  <si>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</si>
  <si>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</si>
  <si>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</si>
  <si>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</si>
  <si>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</si>
  <si>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</si>
  <si>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</si>
  <si>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</si>
  <si>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</si>
  <si>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</si>
  <si>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</si>
  <si>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</si>
  <si>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</si>
  <si>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</si>
  <si>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</si>
  <si>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</si>
  <si>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</si>
  <si>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</si>
  <si>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</si>
  <si>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</si>
  <si>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</si>
  <si>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</si>
  <si>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</si>
  <si>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</si>
  <si>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</si>
  <si>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</si>
  <si>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</si>
  <si>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</si>
  <si>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</si>
  <si>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</si>
  <si>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</si>
  <si>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</si>
  <si>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</si>
  <si>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</si>
  <si>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</si>
  <si>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</si>
  <si>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</si>
  <si>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</si>
  <si>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</si>
  <si>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</si>
  <si>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</si>
  <si>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</si>
  <si>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</si>
  <si>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</si>
  <si>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</si>
  <si>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</si>
  <si>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</si>
  <si>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</si>
  <si>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</si>
  <si>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</si>
  <si>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</si>
  <si>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</si>
  <si>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</si>
  <si>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</si>
  <si>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</si>
  <si>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</si>
  <si>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</si>
  <si>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</si>
  <si>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</si>
  <si>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</si>
  <si>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</si>
  <si>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</si>
  <si>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</si>
  <si>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</si>
  <si>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</si>
  <si>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</si>
  <si>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</si>
  <si>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</si>
  <si>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</si>
  <si>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</si>
  <si>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</si>
  <si>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</si>
  <si>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</si>
  <si>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</si>
  <si>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</si>
  <si>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</si>
  <si>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</si>
  <si>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</si>
  <si>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</si>
  <si>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</si>
  <si>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</si>
  <si>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</si>
  <si>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</si>
  <si>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</si>
  <si>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</si>
  <si>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</si>
  <si>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</si>
  <si>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</si>
  <si>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</si>
  <si>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</si>
  <si>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</si>
  <si>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</si>
  <si>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</si>
  <si>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</si>
  <si>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</si>
  <si>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</si>
  <si>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</si>
  <si>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</si>
  <si>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</si>
  <si>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</si>
  <si>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</si>
  <si>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</si>
  <si>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</si>
  <si>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</si>
  <si>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</si>
  <si>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</si>
  <si>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</si>
  <si>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</si>
  <si>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</si>
  <si>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</si>
  <si>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</si>
  <si>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</si>
  <si>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</si>
  <si>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</si>
  <si>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</si>
  <si>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</si>
  <si>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</si>
  <si>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</si>
  <si>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</si>
  <si>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</si>
  <si>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</si>
  <si>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</si>
  <si>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</si>
  <si>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</si>
  <si>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</si>
  <si>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</si>
  <si>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</si>
  <si>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</si>
  <si>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</si>
  <si>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</si>
  <si>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</si>
  <si>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</si>
  <si>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</si>
  <si>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</si>
  <si>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</si>
  <si>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</si>
  <si>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</si>
  <si>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</si>
  <si>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</si>
  <si>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</si>
  <si>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</si>
  <si>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</si>
  <si>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</si>
  <si>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</si>
  <si>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</si>
  <si>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</si>
  <si>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</si>
  <si>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</si>
  <si>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</si>
  <si>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</si>
  <si>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</si>
  <si>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</si>
  <si>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</si>
  <si>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</si>
  <si>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</si>
  <si>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</si>
  <si>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</si>
  <si>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</si>
  <si>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</si>
  <si>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</si>
  <si>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</si>
  <si>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</si>
  <si>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</si>
  <si>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</si>
  <si>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</si>
  <si>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</si>
  <si>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</si>
  <si>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</si>
  <si>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</si>
  <si>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</si>
  <si>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</si>
  <si>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</si>
  <si>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</si>
  <si>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</si>
  <si>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</si>
  <si>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</si>
  <si>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</si>
  <si>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</si>
  <si>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</si>
  <si>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</si>
  <si>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</si>
  <si>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</si>
  <si>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</si>
  <si>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</si>
  <si>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</si>
  <si>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</si>
  <si>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</si>
  <si>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</si>
  <si>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</si>
  <si>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</si>
  <si>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</si>
  <si>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</si>
  <si>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</si>
  <si>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</si>
  <si>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</si>
  <si>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</si>
  <si>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</si>
  <si>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</si>
  <si>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</si>
  <si>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</si>
  <si>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</si>
  <si>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</si>
  <si>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</si>
  <si>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</si>
  <si>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</si>
  <si>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</si>
  <si>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</si>
  <si>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</si>
  <si>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</si>
  <si>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</si>
  <si>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</si>
  <si>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</si>
  <si>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</si>
  <si>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</si>
  <si>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</si>
  <si>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</si>
  <si>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</si>
  <si>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</si>
  <si>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</si>
  <si>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</si>
  <si>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</si>
  <si>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</si>
  <si>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</si>
  <si>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</si>
  <si>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</si>
  <si>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</si>
  <si>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</si>
  <si>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</si>
  <si>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</si>
  <si>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</si>
  <si>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</si>
  <si>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</si>
  <si>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</si>
  <si>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</si>
  <si>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</si>
  <si>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</si>
  <si>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</si>
  <si>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</si>
  <si>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</si>
  <si>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</si>
  <si>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</si>
  <si>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</si>
  <si>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</si>
  <si>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</si>
  <si>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</si>
  <si>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</si>
  <si>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</si>
  <si>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</si>
  <si>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</si>
  <si>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</si>
  <si>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</si>
  <si>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</si>
  <si>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</si>
  <si>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</si>
  <si>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</si>
  <si>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</si>
  <si>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</si>
  <si>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</si>
  <si>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</si>
  <si>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</si>
  <si>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</si>
  <si>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</si>
  <si>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</si>
  <si>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</si>
  <si>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</si>
  <si>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</si>
  <si>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</si>
  <si>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</si>
  <si>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</si>
  <si>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</si>
  <si>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</si>
  <si>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</si>
  <si>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</si>
  <si>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</si>
  <si>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</si>
  <si>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</si>
  <si>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</si>
  <si>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</si>
  <si>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</si>
  <si>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</si>
  <si>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</si>
  <si>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</si>
  <si>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</si>
  <si>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</si>
  <si>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</si>
  <si>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</si>
  <si>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</si>
  <si>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</si>
  <si>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</si>
  <si>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</si>
  <si>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</si>
  <si>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</si>
  <si>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</si>
  <si>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</si>
  <si>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</si>
  <si>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</si>
  <si>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</si>
  <si>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</si>
  <si>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</si>
  <si>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</si>
  <si>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</si>
  <si>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</si>
  <si>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</si>
  <si>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</si>
  <si>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</si>
  <si>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</si>
  <si>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</si>
  <si>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</si>
  <si>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</si>
  <si>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</si>
  <si>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</si>
  <si>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</si>
  <si>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</si>
  <si>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</si>
  <si>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</si>
  <si>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</si>
  <si>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</si>
  <si>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</si>
  <si>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</si>
  <si>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</si>
  <si>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</si>
  <si>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</si>
  <si>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</si>
  <si>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</si>
  <si>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</si>
  <si>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</si>
  <si>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</si>
  <si>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</si>
  <si>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</si>
  <si>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</si>
  <si>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</si>
  <si>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</si>
  <si>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</si>
  <si>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</si>
  <si>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</si>
  <si>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</si>
  <si>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</si>
  <si>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</si>
  <si>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</si>
  <si>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</si>
  <si>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</si>
  <si>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</si>
  <si>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</si>
  <si>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</si>
  <si>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</si>
  <si>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</si>
  <si>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</si>
  <si>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</si>
  <si>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</si>
  <si>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</si>
  <si>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</si>
  <si>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</si>
  <si>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</si>
  <si>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</si>
  <si>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</si>
  <si>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</si>
  <si>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</si>
  <si>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</si>
  <si>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</si>
  <si>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</si>
  <si>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</si>
  <si>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</si>
  <si>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</si>
  <si>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</si>
  <si>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</si>
  <si>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</si>
  <si>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</si>
  <si>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</si>
  <si>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</si>
  <si>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</si>
  <si>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</si>
  <si>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</si>
  <si>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</si>
  <si>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</si>
  <si>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</si>
  <si>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</si>
  <si>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</si>
  <si>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</si>
  <si>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</si>
  <si>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</si>
  <si>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</si>
  <si>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</si>
  <si>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</si>
  <si>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</si>
  <si>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</si>
  <si>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</si>
  <si>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</si>
  <si>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</si>
  <si>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</si>
  <si>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</si>
  <si>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</si>
  <si>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</si>
  <si>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</si>
  <si>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</si>
  <si>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</si>
  <si>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</si>
  <si>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</si>
  <si>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</si>
  <si>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</si>
  <si>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</si>
  <si>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</si>
  <si>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</si>
  <si>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</si>
  <si>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</si>
  <si>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</si>
  <si>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</si>
  <si>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</si>
  <si>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</si>
  <si>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</si>
  <si>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</si>
  <si>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</si>
  <si>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</si>
  <si>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</si>
  <si>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</si>
  <si>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</si>
  <si>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</si>
  <si>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</si>
  <si>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</si>
  <si>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</si>
  <si>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</si>
  <si>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</si>
  <si>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</si>
  <si>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</si>
  <si>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</si>
  <si>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</si>
  <si>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</si>
  <si>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</si>
  <si>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</si>
  <si>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</si>
  <si>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</si>
  <si>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</si>
  <si>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</si>
  <si>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</si>
  <si>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</si>
  <si>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</si>
  <si>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</si>
  <si>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</si>
  <si>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</si>
  <si>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</si>
  <si>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</si>
  <si>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</si>
  <si>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</si>
  <si>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</si>
  <si>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</si>
  <si>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</si>
  <si>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</si>
  <si>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</si>
  <si>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</si>
  <si>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</si>
  <si>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</si>
  <si>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</si>
  <si>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</si>
  <si>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</si>
  <si>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</si>
  <si>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</si>
  <si>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</si>
  <si>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</si>
  <si>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</si>
  <si>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</si>
  <si>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</si>
  <si>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</si>
  <si>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</si>
  <si>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</si>
  <si>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</si>
  <si>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</si>
  <si>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</si>
  <si>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</si>
  <si>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</si>
  <si>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</si>
  <si>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</si>
  <si>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</si>
  <si>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</si>
  <si>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</si>
  <si>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</si>
  <si>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</si>
  <si>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</si>
  <si>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</si>
  <si>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</si>
  <si>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</si>
  <si>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</si>
  <si>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</si>
  <si>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</si>
  <si>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</si>
  <si>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</si>
  <si>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</si>
  <si>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</si>
  <si>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</si>
  <si>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</si>
  <si>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</si>
  <si>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</si>
  <si>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</si>
  <si>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</si>
  <si>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</si>
  <si>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</si>
  <si>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</si>
  <si>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</si>
  <si>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</si>
  <si>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</si>
  <si>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</si>
  <si>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</si>
  <si>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</si>
  <si>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</si>
  <si>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</si>
  <si>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</si>
  <si>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</si>
  <si>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</si>
  <si>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</si>
  <si>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</si>
  <si>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</si>
  <si>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</si>
  <si>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</si>
  <si>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</si>
  <si>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</si>
  <si>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</si>
  <si>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</si>
  <si>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</si>
  <si>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</si>
  <si>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</si>
  <si>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</si>
  <si>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</si>
  <si>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</si>
  <si>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</si>
  <si>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</si>
  <si>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</si>
  <si>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</si>
  <si>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</si>
  <si>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</si>
  <si>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</si>
  <si>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</si>
  <si>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</si>
  <si>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</si>
  <si>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</si>
  <si>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</si>
  <si>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</si>
  <si>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</si>
  <si>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</si>
  <si>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</si>
  <si>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</si>
  <si>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</si>
  <si>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</si>
  <si>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</si>
  <si>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</si>
  <si>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</si>
  <si>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</si>
  <si>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</si>
  <si>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</si>
  <si>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</si>
  <si>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</si>
  <si>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</si>
  <si>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</si>
  <si>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</si>
  <si>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</si>
  <si>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</si>
  <si>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</si>
  <si>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</si>
  <si>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</si>
  <si>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</si>
  <si>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</si>
  <si>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</si>
  <si>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</si>
  <si>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</si>
  <si>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</si>
  <si>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</si>
  <si>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</si>
  <si>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</si>
  <si>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</si>
  <si>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</si>
  <si>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</si>
  <si>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</si>
  <si>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</si>
  <si>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</si>
  <si>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</si>
  <si>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</si>
  <si>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</si>
  <si>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</si>
  <si>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</si>
  <si>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</si>
  <si>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</si>
  <si>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</si>
  <si>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</si>
  <si>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</si>
  <si>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</si>
  <si>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</si>
  <si>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</si>
  <si>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</si>
  <si>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</si>
  <si>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</si>
  <si>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</si>
  <si>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</si>
  <si>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</si>
  <si>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</si>
  <si>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</si>
  <si>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</si>
  <si>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</si>
  <si>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</si>
  <si>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</si>
  <si>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</si>
  <si>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</si>
  <si>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</si>
  <si>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</si>
  <si>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</si>
  <si>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</si>
  <si>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</si>
  <si>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</si>
  <si>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</si>
  <si>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</si>
  <si>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</si>
  <si>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</si>
  <si>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</si>
  <si>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</si>
  <si>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</si>
  <si>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</si>
  <si>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</si>
  <si>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</si>
  <si>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</si>
  <si>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</si>
  <si>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</si>
  <si>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</si>
  <si>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</si>
  <si>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</si>
  <si>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</si>
  <si>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</si>
  <si>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</si>
  <si>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</si>
  <si>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</si>
  <si>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</si>
  <si>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</si>
  <si>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</si>
  <si>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</si>
  <si>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</si>
  <si>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</si>
  <si>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</si>
  <si>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</si>
  <si>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</si>
  <si>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</si>
  <si>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</si>
  <si>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</si>
  <si>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</si>
  <si>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</si>
  <si>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</si>
  <si>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</si>
  <si>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</si>
  <si>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</si>
  <si>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</si>
  <si>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</si>
  <si>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</si>
  <si>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</si>
  <si>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</si>
  <si>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</si>
  <si>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</si>
  <si>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</si>
  <si>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</si>
  <si>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</si>
  <si>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</si>
  <si>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</si>
  <si>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</si>
  <si>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</si>
  <si>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</si>
  <si>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</si>
  <si>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</si>
  <si>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</si>
  <si>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</si>
  <si>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</si>
  <si>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</si>
  <si>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</si>
  <si>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</si>
  <si>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</si>
  <si>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</si>
  <si>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</si>
  <si>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</si>
  <si>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</si>
  <si>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</si>
  <si>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</si>
  <si>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</si>
  <si>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</si>
  <si>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</si>
  <si>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</si>
  <si>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</si>
  <si>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</si>
  <si>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</si>
  <si>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</si>
  <si>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</si>
  <si>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</si>
  <si>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</si>
  <si>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</si>
  <si>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</si>
  <si>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</si>
  <si>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</si>
  <si>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</si>
  <si>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</si>
  <si>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</si>
  <si>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</si>
  <si>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</si>
  <si>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</si>
  <si>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</si>
  <si>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</si>
  <si>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</si>
  <si>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</si>
  <si>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</si>
  <si>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</si>
  <si>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</si>
  <si>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</si>
  <si>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</si>
  <si>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</si>
  <si>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</si>
  <si>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</si>
  <si>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</si>
  <si>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</si>
  <si>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</si>
  <si>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</si>
  <si>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</si>
  <si>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</si>
  <si>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</si>
  <si>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</si>
  <si>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</si>
  <si>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</si>
  <si>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</si>
  <si>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</si>
  <si>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</si>
  <si>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</si>
  <si>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</si>
  <si>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</si>
  <si>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</si>
  <si>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</si>
  <si>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</si>
  <si>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</si>
  <si>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</si>
  <si>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</si>
  <si>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</si>
  <si>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</si>
  <si>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</si>
  <si>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</si>
  <si>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</si>
  <si>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</si>
  <si>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</si>
  <si>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</si>
  <si>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</si>
  <si>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</si>
  <si>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</si>
  <si>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</si>
  <si>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</si>
  <si>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</si>
  <si>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</si>
  <si>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</si>
  <si>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</si>
  <si>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</si>
  <si>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</si>
  <si>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</si>
  <si>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</si>
  <si>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</si>
  <si>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</si>
  <si>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</si>
  <si>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</si>
  <si>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</si>
  <si>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</si>
  <si>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</si>
  <si>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</si>
  <si>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</si>
  <si>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</si>
  <si>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</si>
  <si>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</si>
  <si>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</si>
  <si>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</si>
  <si>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</si>
  <si>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</si>
  <si>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</si>
  <si>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</si>
  <si>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</si>
  <si>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</si>
  <si>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</si>
  <si>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</si>
  <si>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</si>
  <si>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</si>
  <si>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</si>
  <si>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</si>
  <si>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</si>
  <si>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</si>
  <si>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</si>
  <si>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</si>
  <si>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</si>
  <si>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</si>
  <si>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</si>
  <si>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</si>
  <si>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</si>
  <si>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</si>
  <si>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</si>
  <si>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</si>
  <si>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</si>
  <si>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</si>
  <si>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</si>
  <si>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</si>
  <si>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</si>
  <si>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</si>
  <si>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</si>
  <si>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</si>
  <si>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</si>
  <si>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</si>
  <si>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</si>
  <si>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</si>
  <si>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</si>
  <si>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</si>
  <si>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</si>
  <si>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</si>
  <si>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</si>
  <si>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</si>
  <si>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</si>
  <si>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</si>
  <si>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</si>
  <si>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</si>
  <si>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</si>
  <si>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</si>
  <si>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</si>
  <si>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</si>
  <si>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</si>
  <si>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</si>
  <si>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</si>
  <si>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</si>
  <si>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</si>
  <si>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</si>
  <si>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</si>
  <si>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</si>
  <si>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</si>
  <si>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</si>
  <si>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</si>
  <si>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</si>
  <si>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</si>
  <si>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</si>
  <si>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</si>
  <si>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</si>
  <si>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</si>
  <si>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</si>
  <si>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</si>
  <si>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</si>
  <si>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</si>
  <si>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</si>
  <si>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</si>
  <si>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</si>
  <si>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</si>
  <si>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</si>
  <si>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</si>
  <si>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</si>
  <si>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</si>
  <si>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</si>
  <si>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</si>
  <si>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</si>
  <si>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</si>
  <si>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</si>
  <si>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</si>
  <si>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</si>
  <si>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</si>
  <si>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</si>
  <si>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</si>
  <si>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</si>
  <si>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</si>
  <si>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</si>
  <si>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</si>
  <si>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</si>
  <si>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</si>
  <si>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</si>
  <si>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</si>
  <si>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</si>
  <si>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</si>
  <si>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</si>
  <si>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</si>
  <si>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</si>
  <si>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</si>
  <si>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</si>
  <si>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</si>
  <si>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</si>
  <si>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</si>
  <si>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</si>
  <si>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</si>
  <si>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</si>
  <si>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</si>
  <si>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</si>
  <si>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</si>
  <si>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</si>
  <si>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</si>
  <si>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</si>
  <si>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</si>
  <si>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</si>
  <si>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</si>
  <si>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</si>
  <si>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</si>
  <si>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</si>
  <si>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</si>
  <si>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</si>
  <si>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</si>
  <si>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</si>
  <si>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</si>
  <si>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</si>
  <si>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</si>
  <si>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</si>
  <si>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</si>
  <si>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</si>
  <si>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</si>
  <si>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</si>
  <si>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</si>
  <si>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</si>
  <si>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</si>
  <si>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</si>
  <si>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</si>
  <si>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</si>
  <si>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</si>
  <si>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</si>
  <si>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</si>
  <si>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</si>
  <si>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</si>
  <si>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</si>
  <si>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</si>
  <si>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</si>
  <si>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</si>
  <si>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</si>
  <si>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</si>
  <si>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</si>
  <si>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</si>
  <si>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</si>
  <si>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</si>
  <si>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</si>
  <si>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</si>
  <si>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</si>
  <si>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</si>
  <si>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</si>
  <si>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</si>
  <si>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</si>
  <si>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</si>
  <si>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</si>
  <si>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</si>
  <si>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</si>
  <si>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</si>
  <si>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</si>
  <si>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</si>
  <si>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</si>
  <si>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</si>
  <si>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</si>
  <si>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</si>
  <si>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</si>
  <si>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</si>
  <si>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</si>
  <si>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</si>
  <si>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</si>
  <si>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</si>
  <si>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</si>
  <si>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</si>
  <si>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</si>
  <si>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</si>
  <si>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</si>
  <si>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</si>
  <si>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</si>
  <si>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</si>
  <si>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</si>
  <si>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</si>
  <si>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</si>
  <si>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</si>
  <si>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</si>
  <si>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</si>
  <si>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</si>
  <si>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</si>
  <si>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</si>
  <si>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</si>
  <si>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</si>
  <si>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</si>
  <si>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</si>
  <si>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</si>
  <si>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</si>
  <si>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</si>
  <si>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</si>
  <si>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</si>
  <si>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</si>
  <si>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</si>
  <si>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</si>
  <si>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</si>
  <si>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</si>
  <si>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</si>
  <si>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</si>
  <si>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</si>
  <si>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</si>
  <si>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</si>
  <si>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</si>
  <si>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</si>
  <si>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</si>
  <si>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</si>
  <si>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</si>
  <si>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</si>
  <si>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</si>
  <si>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</si>
  <si>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</si>
  <si>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</si>
  <si>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</si>
  <si>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</si>
  <si>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</si>
  <si>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</si>
  <si>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</si>
  <si>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</si>
  <si>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</si>
  <si>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</si>
  <si>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</si>
  <si>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</si>
  <si>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</si>
  <si>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</si>
  <si>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</si>
  <si>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</si>
  <si>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</si>
  <si>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</si>
  <si>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</si>
  <si>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</si>
  <si>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</si>
  <si>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</si>
  <si>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</si>
  <si>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</si>
  <si>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</si>
  <si>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</si>
  <si>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</si>
  <si>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</si>
  <si>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</si>
  <si>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</si>
  <si>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</si>
  <si>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</si>
  <si>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</si>
  <si>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</si>
  <si>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</si>
  <si>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</si>
  <si>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</si>
  <si>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</si>
  <si>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</si>
  <si>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</si>
  <si>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</si>
  <si>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</si>
  <si>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</si>
  <si>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</si>
  <si>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</si>
  <si>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</si>
  <si>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</si>
  <si>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</si>
  <si>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</si>
  <si>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</si>
  <si>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</si>
  <si>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</si>
  <si>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</si>
  <si>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</si>
  <si>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</si>
  <si>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</si>
  <si>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</si>
  <si>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</si>
  <si>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</si>
  <si>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</si>
  <si>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</si>
  <si>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</si>
  <si>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</si>
  <si>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</si>
  <si>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</si>
  <si>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</si>
  <si>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</si>
  <si>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</si>
  <si>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</si>
  <si>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</si>
  <si>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</si>
  <si>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</si>
  <si>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</si>
  <si>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</si>
  <si>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</si>
  <si>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</si>
  <si>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</si>
  <si>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</si>
  <si>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</si>
  <si>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</si>
  <si>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</si>
  <si>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</si>
  <si>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</si>
  <si>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</si>
  <si>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</si>
  <si>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</si>
  <si>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</si>
  <si>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</si>
  <si>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</si>
  <si>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</si>
  <si>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</si>
  <si>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</si>
  <si>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</si>
  <si>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</si>
  <si>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</si>
  <si>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</si>
  <si>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</si>
  <si>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</si>
  <si>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</si>
  <si>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</si>
  <si>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</si>
  <si>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</si>
  <si>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</si>
  <si>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</si>
  <si>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</si>
  <si>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</si>
  <si>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</si>
  <si>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</si>
  <si>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</si>
  <si>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</si>
  <si>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</si>
  <si>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</si>
  <si>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</si>
  <si>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</si>
  <si>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</si>
  <si>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</si>
  <si>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</si>
  <si>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</si>
  <si>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</si>
  <si>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</si>
  <si>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</si>
  <si>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</si>
  <si>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</si>
  <si>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</si>
  <si>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</si>
  <si>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</si>
  <si>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</si>
  <si>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</si>
  <si>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</si>
  <si>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</si>
  <si>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</si>
  <si>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</si>
  <si>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</si>
  <si>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</si>
  <si>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</si>
  <si>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</si>
  <si>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</si>
  <si>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</si>
  <si>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</si>
  <si>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</si>
  <si>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</si>
  <si>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</si>
  <si>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</si>
  <si>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</si>
  <si>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</si>
  <si>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</si>
  <si>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</si>
  <si>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</si>
  <si>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</si>
  <si>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</si>
  <si>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</si>
  <si>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</si>
  <si>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</si>
  <si>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</si>
  <si>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</si>
  <si>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</si>
  <si>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</si>
  <si>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</si>
  <si>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</si>
  <si>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</si>
  <si>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</si>
  <si>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</si>
  <si>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</si>
  <si>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</si>
  <si>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</si>
  <si>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</si>
  <si>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</si>
  <si>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</si>
  <si>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</si>
  <si>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</si>
  <si>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</si>
  <si>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</si>
  <si>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</si>
  <si>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</si>
  <si>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</si>
  <si>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</si>
  <si>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</si>
  <si>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</si>
  <si>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</si>
  <si>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</si>
  <si>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</si>
  <si>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</si>
  <si>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</si>
  <si>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</si>
  <si>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</si>
  <si>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</si>
  <si>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</si>
  <si>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</si>
  <si>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</si>
  <si>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</si>
  <si>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</si>
  <si>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</si>
  <si>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</si>
  <si>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</si>
  <si>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</si>
  <si>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</si>
  <si>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</si>
  <si>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</si>
  <si>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</si>
  <si>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</si>
  <si>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</si>
  <si>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</si>
  <si>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</si>
  <si>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</si>
  <si>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</si>
  <si>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</si>
  <si>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</si>
  <si>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</si>
  <si>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</si>
  <si>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</si>
  <si>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</si>
  <si>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</si>
  <si>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</si>
  <si>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</si>
  <si>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</si>
  <si>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</si>
  <si>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</si>
  <si>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</si>
  <si>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</si>
  <si>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</si>
  <si>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</si>
  <si>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</si>
  <si>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</si>
  <si>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</si>
  <si>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</si>
  <si>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</si>
  <si>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</si>
  <si>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</si>
  <si>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</si>
  <si>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</si>
  <si>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</si>
  <si>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</si>
  <si>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</si>
  <si>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</si>
  <si>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</si>
  <si>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</si>
  <si>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</si>
  <si>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</si>
  <si>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</si>
  <si>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</si>
  <si>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</si>
  <si>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</si>
  <si>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</si>
  <si>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</si>
  <si>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</si>
  <si>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</si>
  <si>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</si>
  <si>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</si>
  <si>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</si>
  <si>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</si>
  <si>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</si>
  <si>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</si>
  <si>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</si>
  <si>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</si>
  <si>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</si>
  <si>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</si>
  <si>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</si>
  <si>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</si>
  <si>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</si>
  <si>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</si>
  <si>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</si>
  <si>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</si>
  <si>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</si>
  <si>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</si>
  <si>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</si>
  <si>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</si>
  <si>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</si>
  <si>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</si>
  <si>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</si>
  <si>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</si>
  <si>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</si>
  <si>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</si>
  <si>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</si>
  <si>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</si>
  <si>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</si>
  <si>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</si>
  <si>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</si>
  <si>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</si>
  <si>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</si>
  <si>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</si>
  <si>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</si>
  <si>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</si>
  <si>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</si>
  <si>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</si>
  <si>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</si>
  <si>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</si>
  <si>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</si>
  <si>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</si>
  <si>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</si>
  <si>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</si>
  <si>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</si>
  <si>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</si>
  <si>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</si>
  <si>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</si>
  <si>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</si>
  <si>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</si>
  <si>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</si>
  <si>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</si>
  <si>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</si>
  <si>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</si>
  <si>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</si>
  <si>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</si>
  <si>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</si>
  <si>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</si>
  <si>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</si>
  <si>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</si>
  <si>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</si>
  <si>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</si>
  <si>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</si>
  <si>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</si>
  <si>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</si>
  <si>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</si>
  <si>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</si>
  <si>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</si>
  <si>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</si>
  <si>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</si>
  <si>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</si>
  <si>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</si>
  <si>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</si>
  <si>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</si>
  <si>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</si>
  <si>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</si>
  <si>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</si>
  <si>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</si>
  <si>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</si>
  <si>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</si>
  <si>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</si>
  <si>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</si>
  <si>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</si>
  <si>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</si>
  <si>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</si>
  <si>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</si>
  <si>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</si>
  <si>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</si>
  <si>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</si>
  <si>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</si>
  <si>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</si>
  <si>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</si>
  <si>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</si>
  <si>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</si>
  <si>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</si>
  <si>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</si>
  <si>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</si>
  <si>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</si>
  <si>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</si>
  <si>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</si>
  <si>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</si>
  <si>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</si>
  <si>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</si>
  <si>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</si>
  <si>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</si>
  <si>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</si>
  <si>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</si>
  <si>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</si>
  <si>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</si>
  <si>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</si>
  <si>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</si>
  <si>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</si>
  <si>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</si>
  <si>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</si>
  <si>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</si>
  <si>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</si>
  <si>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</si>
  <si>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</si>
  <si>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</si>
  <si>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</si>
  <si>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</si>
  <si>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</si>
  <si>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</si>
  <si>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</si>
  <si>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</si>
  <si>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</si>
  <si>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</si>
  <si>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</si>
  <si>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</si>
  <si>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</si>
  <si>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</si>
  <si>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</si>
  <si>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</si>
  <si>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</si>
  <si>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</si>
  <si>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</si>
  <si>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</si>
  <si>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</si>
  <si>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</si>
  <si>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</si>
  <si>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</si>
  <si>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</si>
  <si>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</si>
  <si>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</si>
  <si>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</si>
  <si>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</si>
  <si>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</si>
  <si>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</si>
  <si>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</si>
  <si>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</si>
  <si>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</si>
  <si>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</si>
  <si>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</si>
  <si>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</si>
  <si>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</si>
  <si>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</si>
  <si>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</si>
  <si>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</si>
  <si>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</si>
  <si>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</si>
  <si>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</si>
  <si>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</si>
  <si>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</si>
  <si>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</si>
  <si>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</si>
  <si>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</si>
  <si>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</si>
  <si>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</si>
  <si>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</si>
  <si>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</si>
  <si>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</si>
  <si>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</si>
  <si>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</si>
  <si>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</si>
  <si>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</si>
  <si>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</si>
  <si>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</si>
  <si>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</si>
  <si>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</si>
  <si>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</si>
  <si>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</si>
  <si>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</si>
  <si>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</si>
  <si>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</si>
  <si>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</si>
  <si>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</si>
  <si>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</si>
  <si>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</si>
  <si>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</si>
  <si>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</si>
  <si>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</si>
  <si>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</si>
  <si>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</si>
  <si>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</si>
  <si>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</si>
  <si>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</si>
  <si>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</si>
  <si>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</si>
  <si>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</si>
  <si>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</si>
  <si>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</si>
  <si>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</si>
  <si>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</si>
  <si>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</si>
  <si>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</si>
  <si>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</si>
  <si>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</si>
  <si>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</si>
  <si>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</si>
  <si>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</si>
  <si>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</si>
  <si>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</si>
  <si>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</si>
  <si>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</si>
  <si>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</si>
  <si>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</si>
  <si>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</si>
  <si>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</si>
  <si>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</si>
  <si>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</si>
  <si>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</si>
  <si>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</si>
  <si>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</si>
  <si>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</si>
  <si>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</si>
  <si>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</si>
  <si>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</si>
  <si>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</si>
  <si>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</si>
  <si>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</si>
  <si>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</si>
  <si>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</si>
  <si>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</si>
  <si>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</si>
  <si>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</si>
  <si>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</si>
  <si>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</si>
  <si>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</si>
  <si>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</si>
  <si>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</si>
  <si>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</si>
  <si>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</si>
  <si>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</si>
  <si>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</si>
  <si>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</si>
  <si>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</si>
  <si>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</si>
  <si>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</si>
  <si>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</si>
  <si>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</si>
  <si>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</si>
  <si>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</si>
  <si>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</si>
  <si>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</si>
  <si>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</si>
  <si>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</si>
  <si>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</si>
  <si>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</si>
  <si>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</si>
  <si>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</si>
  <si>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</si>
  <si>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</si>
  <si>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</si>
  <si>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</si>
  <si>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</si>
  <si>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</si>
  <si>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</si>
  <si>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</si>
  <si>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</si>
  <si>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</si>
  <si>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</si>
  <si>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</si>
  <si>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</si>
  <si>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</si>
  <si>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</si>
  <si>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</si>
  <si>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</si>
  <si>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</si>
  <si>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</si>
  <si>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</si>
  <si>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</si>
  <si>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</si>
  <si>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</si>
  <si>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</si>
  <si>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</si>
  <si>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</si>
  <si>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</si>
  <si>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</si>
  <si>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</si>
  <si>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</si>
  <si>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</si>
  <si>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</si>
  <si>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</si>
  <si>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</si>
  <si>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</si>
  <si>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</si>
  <si>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</si>
  <si>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</si>
  <si>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</si>
  <si>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</si>
  <si>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</si>
  <si>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</si>
  <si>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</si>
  <si>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</si>
  <si>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</si>
  <si>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</si>
  <si>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</si>
  <si>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</si>
  <si>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</si>
  <si>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</si>
  <si>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</si>
  <si>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</si>
  <si>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</si>
  <si>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</si>
  <si>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</si>
  <si>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</si>
  <si>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</si>
  <si>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</si>
  <si>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</si>
  <si>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</si>
  <si>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</si>
  <si>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</si>
  <si>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</si>
  <si>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</si>
  <si>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</si>
  <si>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</si>
  <si>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</si>
  <si>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</si>
  <si>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</si>
  <si>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</si>
  <si>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</si>
  <si>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</si>
  <si>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</si>
  <si>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</si>
  <si>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</si>
  <si>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</si>
  <si>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</si>
  <si>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</si>
  <si>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</si>
  <si>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</si>
  <si>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</si>
  <si>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</si>
  <si>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</si>
  <si>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</si>
  <si>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</si>
  <si>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</si>
  <si>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</si>
  <si>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</si>
  <si>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</si>
  <si>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</si>
  <si>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</si>
  <si>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</si>
  <si>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</si>
  <si>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</si>
  <si>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</si>
  <si>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</si>
  <si>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</si>
  <si>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</si>
  <si>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</si>
  <si>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</si>
  <si>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</si>
  <si>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</si>
  <si>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</si>
  <si>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</si>
  <si>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</si>
  <si>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</si>
  <si>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</si>
  <si>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</si>
  <si>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</si>
  <si>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</si>
  <si>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</si>
  <si>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</si>
  <si>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</si>
  <si>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</si>
  <si>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</si>
  <si>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</si>
  <si>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</si>
  <si>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</si>
  <si>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</si>
  <si>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</si>
  <si>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</si>
  <si>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</si>
  <si>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</si>
  <si>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</si>
  <si>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</si>
  <si>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</si>
  <si>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</si>
  <si>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</si>
  <si>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</si>
  <si>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</si>
  <si>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</si>
  <si>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</si>
  <si>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</si>
  <si>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</si>
  <si>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</si>
  <si>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</si>
  <si>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</si>
  <si>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</si>
  <si>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</si>
  <si>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</si>
  <si>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</si>
  <si>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</si>
  <si>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</si>
  <si>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</si>
  <si>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</si>
  <si>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</si>
  <si>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</si>
  <si>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</si>
  <si>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</si>
  <si>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</si>
  <si>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</si>
  <si>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</si>
  <si>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</si>
  <si>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</si>
  <si>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</si>
  <si>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</si>
  <si>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</si>
  <si>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</si>
  <si>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</si>
  <si>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</si>
  <si>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</si>
  <si>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</si>
  <si>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</si>
  <si>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</si>
  <si>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</si>
  <si>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</si>
  <si>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</si>
  <si>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</si>
  <si>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</si>
  <si>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</si>
  <si>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</si>
  <si>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</si>
  <si>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</si>
  <si>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</si>
  <si>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</si>
  <si>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</si>
  <si>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</si>
  <si>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</si>
  <si>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</si>
  <si>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</si>
  <si>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</si>
  <si>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</si>
  <si>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</si>
  <si>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</si>
  <si>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</si>
  <si>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</si>
  <si>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</si>
  <si>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</si>
  <si>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</si>
  <si>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</si>
  <si>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</si>
  <si>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</si>
  <si>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</si>
  <si>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</si>
  <si>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</si>
  <si>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</si>
  <si>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</si>
  <si>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</si>
  <si>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</si>
  <si>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</si>
  <si>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</si>
  <si>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</si>
  <si>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</si>
  <si>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</si>
  <si>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</si>
  <si>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</si>
  <si>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</si>
  <si>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</si>
  <si>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</si>
  <si>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</si>
  <si>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</si>
  <si>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</si>
  <si>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</si>
  <si>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</si>
  <si>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</si>
  <si>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</si>
  <si>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</si>
  <si>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</si>
  <si>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</si>
  <si>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</si>
  <si>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</si>
  <si>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</si>
  <si>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</si>
  <si>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</si>
  <si>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</si>
  <si>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</si>
  <si>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</si>
  <si>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</si>
  <si>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</si>
  <si>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</si>
  <si>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</si>
  <si>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</si>
  <si>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</si>
  <si>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</si>
  <si>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</si>
  <si>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</si>
  <si>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</si>
  <si>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</si>
  <si>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</si>
  <si>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</si>
  <si>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</si>
  <si>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</si>
  <si>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</si>
  <si>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</si>
  <si>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</si>
  <si>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</si>
  <si>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</si>
  <si>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</si>
  <si>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</si>
  <si>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</si>
  <si>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</si>
  <si>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</si>
  <si>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</si>
  <si>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</si>
  <si>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</si>
  <si>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</si>
  <si>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</si>
  <si>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</si>
  <si>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</si>
  <si>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</si>
  <si>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</si>
  <si>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</si>
  <si>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</si>
  <si>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</si>
  <si>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</si>
  <si>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</si>
  <si>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</si>
  <si>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</si>
  <si>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</si>
  <si>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</si>
  <si>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</si>
  <si>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</si>
  <si>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</si>
  <si>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</si>
  <si>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</si>
  <si>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</si>
  <si>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</si>
  <si>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</si>
  <si>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</si>
  <si>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</si>
  <si>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</si>
  <si>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</si>
  <si>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</si>
  <si>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</si>
  <si>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</si>
  <si>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</si>
  <si>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</si>
  <si>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</si>
  <si>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</si>
  <si>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</si>
  <si>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</si>
  <si>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</si>
  <si>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</si>
  <si>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</si>
  <si>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</si>
  <si>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</si>
  <si>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</si>
  <si>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</si>
  <si>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</si>
  <si>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</si>
  <si>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</si>
  <si>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</si>
  <si>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</si>
  <si>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</si>
  <si>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</si>
  <si>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</si>
  <si>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</si>
  <si>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</si>
  <si>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</si>
  <si>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</si>
  <si>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</si>
  <si>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</si>
  <si>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</si>
  <si>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</si>
  <si>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</si>
  <si>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</si>
  <si>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</si>
  <si>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</si>
  <si>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</si>
  <si>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</si>
  <si>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</si>
  <si>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</si>
  <si>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</si>
  <si>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</si>
  <si>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</si>
  <si>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</si>
  <si>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</si>
  <si>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</si>
  <si>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</si>
  <si>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</si>
  <si>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</si>
  <si>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</si>
  <si>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</si>
  <si>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</si>
  <si>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</si>
  <si>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</si>
  <si>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</si>
  <si>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</si>
  <si>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</si>
  <si>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</si>
  <si>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</si>
  <si>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</si>
  <si>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</si>
  <si>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</si>
  <si>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</si>
  <si>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</si>
  <si>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</si>
  <si>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</si>
  <si>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</si>
  <si>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</si>
  <si>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</si>
  <si>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</si>
  <si>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</si>
  <si>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</si>
  <si>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</si>
  <si>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</si>
  <si>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</si>
  <si>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</si>
  <si>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</si>
  <si>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</si>
  <si>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</si>
  <si>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</si>
  <si>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</si>
  <si>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</si>
  <si>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</si>
  <si>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</si>
  <si>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</si>
  <si>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</si>
  <si>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</si>
  <si>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</si>
  <si>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</si>
  <si>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</si>
  <si>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</si>
  <si>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</si>
  <si>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</si>
  <si>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</si>
  <si>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</si>
  <si>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</si>
  <si>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</si>
  <si>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</si>
  <si>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</si>
  <si>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</si>
  <si>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</si>
  <si>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</si>
  <si>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</si>
  <si>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</si>
  <si>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</si>
  <si>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</si>
  <si>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</si>
  <si>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</si>
  <si>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</si>
  <si>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</si>
  <si>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</si>
  <si>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</si>
  <si>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</si>
  <si>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</si>
  <si>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</si>
  <si>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</si>
  <si>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</si>
  <si>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</si>
  <si>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</si>
  <si>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</si>
  <si>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</si>
  <si>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</si>
  <si>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</si>
  <si>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</si>
  <si>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</si>
  <si>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</si>
  <si>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</si>
  <si>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</si>
  <si>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</si>
  <si>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</si>
  <si>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</si>
  <si>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</si>
  <si>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</si>
  <si>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</si>
  <si>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</si>
  <si>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</si>
  <si>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</si>
  <si>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</si>
  <si>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</si>
  <si>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</si>
  <si>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</si>
  <si>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</si>
  <si>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</si>
  <si>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</si>
  <si>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</si>
  <si>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</si>
  <si>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</si>
  <si>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</si>
  <si>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</si>
  <si>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</si>
  <si>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</si>
  <si>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</si>
  <si>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</si>
  <si>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</si>
  <si>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</si>
  <si>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</si>
  <si>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</si>
  <si>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</si>
  <si>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</si>
  <si>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</si>
  <si>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</si>
  <si>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</si>
  <si>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</si>
  <si>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</si>
  <si>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</si>
  <si>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</si>
  <si>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</si>
  <si>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</si>
  <si>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</si>
  <si>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</si>
  <si>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</si>
  <si>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</si>
  <si>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</si>
  <si>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</si>
  <si>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</si>
  <si>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</si>
  <si>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</si>
  <si>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</si>
  <si>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</si>
  <si>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</si>
  <si>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</si>
  <si>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</si>
  <si>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</si>
  <si>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</si>
  <si>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</si>
  <si>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</si>
  <si>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</si>
  <si>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</si>
  <si>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</si>
  <si>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</si>
  <si>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</si>
  <si>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</si>
  <si>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</si>
  <si>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</si>
  <si>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</si>
  <si>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</si>
  <si>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</si>
  <si>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</si>
  <si>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</si>
  <si>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</si>
  <si>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</si>
  <si>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</si>
  <si>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</si>
  <si>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</si>
  <si>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</si>
  <si>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</si>
  <si>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</si>
  <si>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</si>
  <si>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</si>
  <si>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</si>
  <si>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</si>
  <si>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</si>
  <si>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</si>
  <si>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</si>
  <si>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</si>
  <si>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</si>
  <si>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</si>
  <si>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</si>
  <si>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</si>
  <si>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</si>
  <si>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</si>
  <si>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</si>
  <si>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</si>
  <si>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</si>
  <si>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</si>
  <si>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</si>
  <si>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</si>
  <si>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</si>
  <si>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</si>
  <si>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</si>
  <si>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</si>
  <si>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</si>
  <si>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</si>
  <si>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</si>
  <si>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</si>
  <si>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</si>
  <si>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</si>
  <si>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</si>
  <si>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</si>
  <si>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</si>
  <si>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</si>
  <si>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</si>
  <si>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</si>
  <si>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</si>
  <si>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</si>
  <si>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</si>
  <si>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</si>
  <si>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</si>
  <si>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</si>
  <si>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</si>
  <si>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</si>
  <si>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</si>
  <si>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</si>
  <si>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</si>
  <si>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</si>
  <si>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</si>
  <si>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</si>
  <si>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</si>
  <si>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</si>
  <si>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</si>
  <si>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</si>
  <si>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</si>
  <si>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</si>
  <si>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</si>
  <si>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</si>
  <si>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</si>
  <si>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</si>
  <si>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</si>
  <si>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</si>
  <si>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</si>
  <si>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</si>
  <si>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</si>
  <si>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</si>
  <si>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</si>
  <si>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</si>
  <si>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</si>
  <si>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</si>
  <si>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</si>
  <si>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</si>
  <si>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</si>
  <si>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</si>
  <si>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</si>
  <si>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</si>
  <si>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</si>
  <si>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</si>
  <si>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</si>
  <si>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</si>
  <si>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</si>
  <si>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</si>
  <si>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</si>
  <si>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</si>
  <si>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</si>
  <si>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</si>
  <si>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</si>
  <si>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</si>
  <si>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</si>
  <si>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</si>
  <si>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</si>
  <si>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</si>
  <si>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</si>
  <si>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</si>
  <si>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</si>
  <si>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</si>
  <si>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</si>
  <si>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</si>
  <si>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</si>
  <si>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</si>
  <si>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</si>
  <si>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</si>
  <si>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</si>
  <si>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</si>
  <si>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</si>
  <si>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</si>
  <si>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</si>
  <si>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</si>
  <si>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</si>
  <si>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</si>
  <si>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</si>
  <si>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</si>
  <si>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</si>
  <si>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</si>
  <si>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</si>
  <si>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</si>
  <si>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</si>
  <si>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</si>
  <si>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</si>
  <si>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</si>
  <si>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</si>
  <si>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</si>
  <si>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</si>
  <si>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</si>
  <si>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</si>
  <si>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</si>
  <si>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</si>
  <si>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</si>
  <si>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</si>
  <si>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</si>
  <si>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</si>
  <si>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</si>
  <si>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</si>
  <si>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</si>
  <si>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</si>
  <si>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</si>
  <si>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</si>
  <si>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</si>
  <si>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</si>
  <si>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</si>
  <si>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</si>
  <si>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</si>
  <si>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</si>
  <si>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</si>
  <si>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</si>
  <si>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</si>
  <si>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</si>
  <si>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</si>
  <si>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</si>
  <si>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</si>
  <si>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</si>
  <si>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</si>
  <si>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</si>
  <si>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</si>
  <si>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</si>
  <si>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</si>
  <si>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</si>
  <si>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</si>
  <si>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</si>
  <si>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</si>
  <si>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</si>
  <si>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</si>
  <si>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</si>
  <si>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</si>
  <si>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</si>
  <si>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</si>
  <si>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</si>
  <si>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</si>
  <si>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</si>
  <si>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</si>
  <si>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</si>
  <si>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</si>
  <si>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</si>
  <si>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</si>
  <si>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</si>
  <si>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</si>
  <si>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</si>
  <si>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</si>
  <si>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</si>
  <si>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</si>
  <si>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</si>
  <si>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</si>
  <si>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</si>
  <si>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</si>
  <si>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</si>
  <si>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</si>
  <si>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</si>
  <si>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</si>
  <si>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</si>
  <si>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</si>
  <si>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</si>
  <si>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</si>
  <si>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</si>
  <si>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</si>
  <si>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</si>
  <si>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</si>
  <si>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</si>
  <si>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</si>
  <si>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</si>
  <si>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</si>
  <si>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</si>
  <si>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</si>
  <si>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</si>
  <si>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</si>
  <si>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</si>
  <si>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</si>
  <si>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</si>
  <si>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</si>
  <si>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</si>
  <si>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</si>
  <si>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</si>
  <si>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</si>
  <si>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</si>
  <si>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</si>
  <si>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</si>
  <si>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</si>
  <si>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</si>
  <si>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</si>
  <si>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</si>
  <si>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</si>
  <si>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</si>
  <si>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</si>
  <si>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</si>
  <si>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</si>
  <si>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</si>
  <si>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</si>
  <si>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</si>
  <si>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</si>
  <si>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</si>
  <si>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</si>
  <si>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</si>
  <si>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</si>
  <si>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</si>
  <si>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</si>
  <si>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</si>
  <si>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</si>
  <si>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</si>
  <si>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</si>
  <si>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</si>
  <si>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</si>
  <si>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</si>
  <si>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</si>
  <si>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</si>
  <si>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</si>
  <si>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</si>
  <si>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</si>
  <si>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</si>
  <si>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</si>
  <si>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</si>
  <si>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</si>
  <si>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</si>
  <si>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</si>
  <si>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</si>
  <si>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</si>
  <si>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</si>
  <si>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</si>
  <si>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</si>
  <si>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</si>
  <si>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</si>
  <si>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</si>
  <si>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</si>
  <si>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</si>
  <si>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</si>
  <si>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</si>
  <si>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</si>
  <si>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</si>
  <si>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</si>
  <si>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</si>
  <si>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</si>
  <si>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</si>
  <si>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</si>
  <si>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</si>
  <si>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</si>
  <si>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</si>
  <si>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</si>
  <si>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</si>
  <si>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</si>
  <si>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</si>
  <si>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</si>
  <si>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</si>
  <si>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</si>
  <si>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</si>
  <si>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</si>
  <si>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</si>
  <si>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</si>
  <si>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</si>
  <si>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</si>
  <si>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</si>
  <si>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</si>
  <si>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</si>
  <si>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</si>
  <si>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</si>
  <si>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</si>
  <si>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</si>
  <si>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</si>
  <si>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</si>
  <si>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</si>
  <si>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</si>
  <si>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</si>
  <si>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</si>
  <si>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</si>
  <si>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</si>
  <si>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</si>
  <si>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</si>
  <si>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</si>
  <si>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</si>
  <si>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</si>
  <si>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</si>
  <si>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</si>
  <si>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</si>
  <si>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</si>
  <si>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</si>
  <si>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</si>
  <si>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</si>
  <si>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</si>
  <si>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</si>
  <si>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</si>
  <si>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</si>
  <si>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</si>
  <si>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</si>
  <si>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</si>
  <si>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</si>
  <si>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</si>
  <si>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</si>
  <si>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</si>
  <si>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</si>
  <si>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</si>
  <si>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</si>
  <si>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</si>
  <si>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</si>
  <si>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</si>
  <si>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</si>
  <si>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</si>
  <si>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</si>
  <si>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</si>
  <si>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</si>
  <si>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</si>
  <si>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</si>
  <si>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</si>
  <si>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</si>
  <si>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</si>
  <si>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</si>
  <si>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</si>
  <si>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</si>
  <si>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</si>
  <si>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</si>
  <si>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</si>
  <si>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</si>
  <si>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</si>
  <si>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</si>
  <si>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</si>
  <si>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</si>
  <si>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</si>
  <si>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</si>
  <si>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</si>
  <si>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</si>
  <si>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</si>
  <si>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</si>
  <si>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</si>
  <si>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</si>
  <si>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</si>
  <si>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</si>
  <si>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</si>
  <si>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</si>
  <si>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</si>
  <si>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</si>
  <si>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</si>
  <si>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</si>
  <si>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</si>
  <si>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</si>
  <si>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</si>
  <si>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</si>
  <si>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</si>
  <si>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</si>
  <si>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</si>
  <si>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</si>
  <si>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</si>
  <si>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</si>
  <si>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</si>
  <si>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</si>
  <si>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</si>
  <si>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</si>
  <si>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</si>
  <si>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</si>
  <si>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</si>
  <si>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</si>
  <si>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</si>
  <si>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</si>
  <si>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</si>
  <si>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</si>
  <si>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</si>
  <si>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</si>
  <si>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</si>
  <si>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</si>
  <si>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</si>
  <si>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</si>
  <si>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</si>
  <si>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</si>
  <si>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</si>
  <si>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</si>
  <si>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</si>
  <si>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</si>
  <si>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</si>
  <si>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</si>
  <si>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</si>
  <si>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</si>
  <si>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</si>
  <si>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</si>
  <si>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</si>
  <si>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</si>
  <si>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</si>
  <si>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</si>
  <si>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</si>
  <si>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</si>
  <si>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</si>
  <si>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</si>
  <si>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</si>
  <si>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</si>
  <si>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</si>
  <si>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</si>
  <si>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</si>
  <si>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</si>
  <si>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</si>
  <si>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</si>
  <si>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</si>
  <si>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</si>
  <si>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</si>
  <si>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</si>
  <si>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</si>
  <si>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</si>
  <si>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</si>
  <si>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</si>
  <si>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</si>
  <si>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</si>
  <si>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</si>
  <si>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</si>
  <si>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</si>
  <si>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</si>
  <si>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</si>
  <si>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</si>
  <si>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</si>
  <si>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</si>
  <si>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</si>
  <si>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</si>
  <si>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</si>
  <si>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</si>
  <si>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</si>
  <si>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</si>
  <si>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</si>
  <si>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</si>
  <si>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</si>
  <si>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</si>
  <si>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</si>
  <si>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</si>
  <si>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</si>
  <si>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</si>
  <si>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</si>
  <si>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</si>
  <si>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</si>
  <si>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</si>
  <si>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</si>
  <si>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</si>
  <si>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</si>
  <si>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</si>
  <si>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</si>
  <si>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</si>
  <si>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</si>
  <si>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</si>
  <si>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</si>
  <si>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</si>
  <si>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</si>
  <si>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</si>
  <si>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</si>
  <si>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</si>
  <si>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</si>
  <si>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</si>
  <si>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</si>
  <si>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</si>
  <si>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</si>
  <si>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</si>
  <si>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</si>
  <si>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</si>
  <si>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</si>
  <si>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</si>
  <si>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</si>
  <si>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</si>
  <si>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</si>
  <si>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</si>
  <si>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</si>
  <si>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</si>
  <si>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</si>
  <si>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</si>
  <si>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</si>
  <si>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</si>
  <si>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</si>
  <si>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</si>
  <si>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</si>
  <si>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</si>
  <si>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</si>
  <si>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</si>
  <si>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</si>
  <si>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</si>
  <si>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</si>
  <si>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</si>
  <si>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</si>
  <si>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</si>
  <si>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</si>
  <si>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</si>
  <si>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</si>
  <si>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</si>
  <si>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</si>
  <si>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</si>
  <si>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</si>
  <si>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</si>
  <si>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</si>
  <si>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</si>
  <si>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</si>
  <si>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</si>
  <si>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</si>
  <si>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</si>
  <si>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</si>
  <si>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</si>
  <si>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</si>
  <si>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</si>
  <si>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</si>
  <si>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</si>
  <si>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</si>
  <si>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</si>
  <si>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</si>
  <si>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</si>
  <si>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</si>
  <si>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</si>
  <si>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</si>
  <si>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</si>
  <si>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</si>
  <si>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</si>
  <si>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</si>
  <si>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</si>
  <si>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</si>
  <si>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</si>
  <si>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</si>
  <si>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</si>
  <si>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</si>
  <si>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</si>
  <si>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</si>
  <si>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</si>
  <si>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</si>
  <si>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</si>
  <si>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</si>
  <si>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</si>
  <si>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</si>
  <si>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</si>
  <si>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</si>
  <si>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</si>
  <si>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</si>
  <si>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</si>
  <si>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</si>
  <si>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</si>
  <si>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</si>
  <si>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</si>
  <si>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</si>
  <si>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</si>
  <si>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</si>
  <si>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</si>
  <si>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</si>
  <si>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</si>
  <si>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</si>
  <si>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</si>
  <si>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</si>
  <si>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</si>
  <si>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</si>
  <si>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</si>
  <si>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</si>
  <si>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</si>
  <si>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</si>
  <si>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</si>
  <si>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</si>
  <si>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</si>
  <si>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</si>
  <si>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</si>
  <si>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</si>
  <si>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</si>
  <si>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</si>
  <si>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</si>
  <si>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</si>
  <si>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</si>
  <si>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</si>
  <si>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</si>
  <si>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</si>
  <si>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</si>
  <si>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</si>
  <si>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</si>
  <si>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</si>
  <si>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</si>
  <si>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</si>
  <si>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</si>
  <si>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</si>
  <si>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</si>
  <si>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</si>
  <si>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</si>
  <si>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</si>
  <si>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</si>
  <si>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</si>
  <si>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</si>
  <si>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</si>
  <si>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</si>
  <si>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</si>
  <si>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</si>
  <si>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</si>
  <si>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</si>
  <si>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</si>
  <si>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</si>
  <si>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</si>
  <si>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</si>
  <si>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</si>
  <si>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</si>
  <si>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</si>
  <si>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</si>
  <si>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</si>
  <si>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</si>
  <si>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</si>
  <si>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</si>
  <si>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</si>
  <si>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</si>
  <si>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</si>
  <si>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</si>
  <si>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</si>
  <si>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</si>
  <si>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</si>
  <si>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</si>
  <si>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</si>
  <si>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</si>
  <si>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</si>
  <si>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</si>
  <si>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</si>
  <si>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</si>
  <si>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</si>
  <si>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</si>
  <si>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</si>
  <si>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</si>
  <si>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</si>
  <si>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</si>
  <si>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</si>
  <si>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</si>
  <si>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</si>
  <si>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</si>
  <si>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</si>
  <si>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</si>
  <si>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</si>
  <si>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</si>
  <si>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</si>
  <si>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</si>
  <si>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</si>
  <si>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</si>
  <si>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</si>
  <si>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</si>
  <si>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</si>
  <si>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</si>
  <si>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</si>
  <si>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</si>
  <si>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</si>
  <si>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</si>
  <si>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</si>
  <si>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</si>
  <si>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</si>
  <si>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</si>
  <si>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</si>
  <si>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</si>
  <si>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</si>
  <si>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</si>
  <si>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</si>
  <si>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</si>
  <si>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</si>
  <si>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</si>
  <si>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</si>
  <si>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</si>
  <si>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</si>
  <si>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</si>
  <si>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</si>
  <si>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</si>
  <si>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</si>
  <si>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</si>
  <si>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</si>
  <si>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</si>
  <si>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</si>
  <si>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</si>
  <si>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</si>
  <si>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</si>
  <si>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</si>
  <si>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</si>
  <si>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</si>
  <si>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</si>
  <si>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</si>
  <si>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</si>
  <si>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</si>
  <si>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</si>
  <si>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</si>
  <si>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</si>
  <si>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</si>
  <si>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</si>
  <si>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</si>
  <si>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</si>
  <si>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</si>
  <si>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</si>
  <si>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</si>
  <si>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</si>
  <si>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</si>
  <si>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</si>
  <si>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</si>
  <si>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</si>
  <si>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</si>
  <si>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</si>
  <si>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</si>
  <si>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</si>
  <si>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</si>
  <si>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</si>
  <si>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</si>
  <si>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</si>
  <si>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</si>
  <si>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</si>
  <si>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</si>
  <si>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</si>
  <si>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</si>
  <si>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</si>
  <si>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</si>
  <si>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</si>
  <si>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</si>
  <si>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</si>
  <si>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</si>
  <si>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</si>
  <si>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</si>
  <si>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</si>
  <si>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</si>
  <si>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</si>
  <si>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</si>
  <si>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</si>
  <si>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</si>
  <si>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</si>
  <si>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</si>
  <si>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</si>
  <si>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</si>
  <si>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</si>
  <si>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</si>
  <si>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</si>
  <si>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</si>
  <si>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</si>
  <si>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</si>
  <si>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</si>
  <si>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</si>
  <si>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</si>
  <si>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</si>
  <si>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</si>
  <si>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</si>
  <si>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</si>
  <si>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</si>
  <si>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</si>
  <si>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</si>
  <si>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</si>
  <si>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</si>
  <si>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</si>
  <si>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</si>
  <si>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</si>
  <si>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</si>
  <si>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</si>
  <si>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</si>
  <si>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</si>
  <si>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</si>
  <si>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</si>
  <si>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</si>
  <si>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</si>
  <si>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</si>
  <si>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</si>
  <si>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</si>
  <si>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</si>
  <si>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</si>
  <si>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</si>
  <si>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</si>
  <si>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</si>
  <si>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</si>
  <si>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</si>
  <si>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</si>
  <si>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</si>
  <si>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</si>
  <si>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</si>
  <si>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</si>
  <si>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</si>
  <si>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</si>
  <si>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</si>
  <si>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</si>
  <si>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</si>
  <si>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</si>
  <si>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</si>
  <si>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</si>
  <si>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</si>
  <si>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</si>
  <si>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</si>
  <si>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</si>
  <si>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</si>
  <si>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</si>
  <si>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</si>
  <si>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</si>
  <si>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</si>
  <si>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</si>
  <si>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</si>
  <si>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</si>
  <si>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</si>
  <si>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</si>
  <si>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</si>
  <si>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</si>
  <si>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</si>
  <si>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</si>
  <si>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</si>
  <si>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</si>
  <si>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</si>
  <si>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</si>
  <si>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</si>
  <si>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</si>
  <si>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</si>
  <si>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</si>
  <si>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</si>
  <si>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</si>
  <si>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</si>
  <si>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</si>
  <si>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</si>
  <si>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</si>
  <si>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</si>
  <si>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</si>
  <si>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</si>
  <si>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</si>
  <si>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</si>
  <si>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</si>
  <si>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</si>
  <si>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</si>
  <si>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</si>
  <si>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</si>
  <si>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</si>
  <si>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</si>
  <si>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</si>
  <si>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</si>
  <si>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</si>
  <si>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</si>
  <si>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</si>
  <si>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</si>
  <si>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</si>
  <si>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</si>
  <si>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</si>
  <si>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</si>
  <si>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</si>
  <si>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</si>
  <si>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</si>
  <si>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</si>
  <si>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</si>
  <si>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</si>
  <si>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</si>
  <si>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</si>
  <si>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</si>
  <si>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</si>
  <si>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</si>
  <si>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</si>
  <si>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</si>
  <si>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</si>
  <si>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</si>
  <si>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</si>
  <si>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</si>
  <si>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</si>
  <si>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</si>
  <si>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</si>
  <si>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</si>
  <si>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</si>
  <si>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</si>
  <si>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</si>
  <si>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</si>
  <si>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</si>
  <si>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</si>
  <si>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</si>
  <si>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</si>
  <si>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</si>
  <si>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</si>
  <si>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</si>
  <si>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</si>
  <si>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</si>
  <si>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</si>
  <si>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</si>
  <si>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</si>
  <si>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</si>
  <si>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</si>
  <si>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</si>
  <si>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</si>
  <si>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</si>
  <si>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</si>
  <si>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</si>
  <si>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</si>
  <si>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</si>
  <si>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</si>
  <si>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</si>
  <si>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</si>
  <si>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</si>
  <si>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</si>
  <si>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</si>
  <si>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</si>
  <si>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</si>
  <si>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</si>
  <si>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</si>
  <si>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</si>
  <si>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</si>
  <si>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</si>
  <si>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</si>
  <si>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</si>
  <si>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</si>
  <si>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</si>
  <si>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</si>
  <si>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</si>
  <si>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</si>
  <si>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</si>
  <si>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</si>
  <si>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</si>
  <si>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</si>
  <si>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</si>
  <si>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</si>
  <si>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</si>
  <si>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</si>
  <si>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</si>
  <si>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</si>
  <si>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</si>
  <si>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</si>
  <si>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</si>
  <si>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</si>
  <si>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</si>
  <si>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</si>
  <si>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</si>
  <si>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</si>
  <si>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</si>
  <si>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</si>
  <si>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</si>
  <si>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</si>
  <si>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</si>
  <si>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</si>
  <si>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</si>
  <si>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</si>
  <si>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</si>
  <si>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</si>
  <si>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</si>
  <si>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</si>
  <si>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</si>
  <si>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</si>
  <si>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</si>
  <si>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</si>
  <si>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</si>
  <si>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</si>
  <si>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</si>
  <si>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</si>
  <si>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</si>
  <si>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</si>
  <si>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</si>
  <si>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</si>
  <si>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</si>
  <si>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</si>
  <si>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</si>
  <si>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</si>
  <si>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</si>
  <si>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</si>
  <si>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</si>
  <si>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</si>
  <si>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</si>
  <si>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</si>
  <si>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</si>
  <si>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</si>
  <si>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</si>
  <si>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</si>
  <si>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</si>
  <si>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</si>
  <si>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</si>
  <si>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</si>
  <si>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</si>
  <si>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</si>
  <si>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</si>
  <si>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</si>
  <si>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</si>
  <si>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</si>
  <si>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</si>
  <si>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</si>
  <si>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</si>
  <si>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</si>
  <si>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</si>
  <si>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</si>
  <si>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</si>
  <si>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</si>
  <si>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</si>
  <si>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</si>
  <si>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</si>
  <si>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</si>
  <si>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</si>
  <si>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</si>
  <si>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</si>
  <si>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</si>
  <si>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</si>
  <si>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</si>
  <si>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</si>
  <si>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</si>
  <si>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</si>
  <si>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</si>
  <si>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</si>
  <si>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</si>
  <si>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</si>
  <si>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</si>
  <si>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</si>
  <si>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</si>
  <si>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</si>
  <si>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</si>
  <si>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</si>
  <si>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</si>
  <si>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</si>
  <si>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</si>
  <si>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</si>
  <si>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</si>
  <si>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</si>
  <si>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</si>
  <si>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</si>
  <si>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</si>
  <si>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</si>
  <si>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</si>
  <si>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</si>
  <si>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</si>
  <si>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</si>
  <si>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</si>
  <si>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</si>
  <si>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</si>
  <si>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</si>
  <si>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</si>
  <si>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</si>
  <si>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</si>
  <si>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</si>
  <si>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</si>
  <si>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</si>
  <si>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</si>
  <si>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</si>
  <si>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</si>
  <si>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</si>
  <si>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</si>
  <si>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</si>
  <si>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</si>
  <si>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</si>
  <si>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</si>
  <si>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</si>
  <si>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</si>
  <si>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</si>
  <si>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</si>
  <si>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</si>
  <si>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</si>
  <si>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</si>
  <si>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</si>
  <si>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</si>
  <si>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</si>
  <si>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</si>
  <si>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</si>
  <si>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</si>
  <si>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</si>
  <si>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</si>
  <si>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</si>
  <si>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</si>
  <si>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</si>
  <si>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</si>
  <si>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</si>
  <si>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</si>
  <si>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</si>
  <si>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</si>
  <si>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</si>
  <si>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</si>
  <si>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</si>
  <si>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</si>
  <si>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</si>
  <si>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</si>
  <si>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</si>
  <si>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</si>
  <si>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</si>
  <si>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</si>
  <si>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</si>
  <si>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</si>
  <si>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</si>
  <si>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</si>
  <si>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</si>
  <si>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</si>
  <si>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</si>
  <si>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</si>
  <si>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</si>
  <si>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</si>
  <si>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</si>
  <si>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</si>
  <si>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</si>
  <si>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</si>
  <si>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</si>
  <si>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</si>
  <si>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</si>
  <si>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</si>
  <si>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</si>
  <si>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</si>
  <si>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</si>
  <si>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</si>
  <si>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</si>
  <si>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</si>
  <si>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</si>
  <si>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</si>
  <si>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</si>
  <si>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</si>
  <si>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</si>
  <si>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</si>
  <si>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</si>
  <si>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</si>
  <si>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</si>
  <si>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</si>
  <si>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</si>
  <si>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</si>
  <si>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</si>
  <si>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</si>
  <si>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</si>
  <si>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</si>
  <si>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</si>
  <si>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</si>
  <si>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</si>
  <si>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</si>
  <si>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</si>
  <si>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</si>
  <si>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</si>
  <si>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</si>
  <si>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</si>
  <si>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</si>
  <si>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</si>
  <si>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</si>
  <si>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</si>
  <si>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</si>
  <si>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</si>
  <si>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</si>
  <si>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</si>
  <si>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</si>
  <si>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</si>
  <si>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</si>
  <si>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</si>
  <si>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</si>
  <si>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</si>
  <si>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</si>
  <si>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</si>
  <si>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</si>
  <si>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</si>
  <si>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</si>
  <si>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</si>
  <si>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</si>
  <si>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</si>
  <si>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</si>
  <si>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</si>
  <si>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</si>
  <si>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</si>
  <si>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</si>
  <si>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</si>
  <si>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</si>
  <si>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</si>
  <si>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</si>
  <si>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</si>
  <si>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</si>
  <si>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</si>
  <si>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</si>
  <si>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</si>
  <si>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</si>
  <si>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</si>
  <si>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</si>
  <si>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</si>
  <si>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</si>
  <si>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</si>
  <si>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</si>
  <si>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</si>
  <si>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</si>
  <si>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</si>
  <si>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</si>
  <si>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</si>
  <si>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</si>
  <si>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</si>
  <si>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</si>
  <si>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</si>
  <si>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</si>
  <si>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</si>
  <si>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</si>
  <si>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</si>
  <si>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</si>
  <si>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</si>
  <si>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</si>
  <si>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</si>
  <si>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</si>
  <si>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</si>
  <si>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</si>
  <si>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</si>
  <si>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</si>
  <si>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</si>
  <si>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</si>
  <si>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</si>
  <si>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</si>
  <si>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</si>
  <si>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</si>
  <si>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</si>
  <si>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</si>
  <si>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</si>
  <si>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</si>
  <si>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</si>
  <si>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</si>
  <si>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</si>
  <si>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</si>
  <si>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</si>
  <si>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</si>
  <si>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</si>
  <si>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</si>
  <si>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</si>
  <si>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</si>
  <si>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</si>
  <si>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</si>
  <si>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</si>
  <si>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</si>
  <si>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</si>
  <si>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</si>
  <si>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</si>
  <si>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</si>
  <si>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</si>
  <si>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</si>
  <si>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</si>
  <si>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</si>
  <si>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</si>
  <si>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</si>
  <si>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</si>
  <si>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</si>
  <si>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</si>
  <si>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</si>
  <si>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</si>
  <si>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</si>
  <si>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</si>
  <si>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</si>
  <si>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</si>
  <si>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</si>
  <si>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</si>
  <si>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</si>
  <si>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</si>
  <si>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</si>
  <si>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</si>
  <si>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</si>
  <si>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</si>
  <si>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</si>
  <si>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</si>
  <si>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</si>
  <si>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</si>
  <si>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</si>
  <si>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</si>
  <si>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</si>
  <si>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</si>
  <si>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</si>
  <si>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</si>
  <si>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</si>
  <si>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</si>
  <si>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</si>
  <si>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</si>
  <si>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</si>
  <si>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</si>
  <si>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</si>
  <si>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</si>
  <si>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</si>
  <si>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</si>
  <si>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</si>
  <si>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</si>
  <si>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</si>
  <si>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</si>
  <si>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</si>
  <si>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</si>
  <si>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</si>
  <si>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</si>
  <si>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</si>
  <si>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</si>
  <si>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</si>
  <si>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</si>
  <si>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</si>
  <si>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</si>
  <si>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</si>
  <si>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</si>
  <si>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</si>
  <si>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</si>
  <si>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</si>
  <si>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</si>
  <si>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</si>
  <si>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</si>
  <si>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</si>
  <si>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</si>
  <si>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</si>
  <si>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</si>
  <si>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</si>
  <si>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</si>
  <si>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</si>
  <si>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</si>
  <si>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</si>
  <si>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</si>
  <si>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</si>
  <si>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</si>
  <si>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</si>
  <si>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</si>
  <si>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</si>
  <si>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</si>
  <si>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</si>
  <si>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</si>
  <si>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</si>
  <si>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</si>
  <si>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</si>
  <si>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</si>
  <si>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</si>
  <si>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</si>
  <si>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</si>
  <si>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</si>
  <si>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</si>
  <si>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</si>
  <si>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</si>
  <si>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</si>
  <si>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</si>
  <si>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</si>
  <si>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</si>
  <si>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</si>
  <si>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</si>
  <si>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</si>
  <si>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</si>
  <si>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</si>
  <si>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</si>
  <si>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</si>
  <si>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</si>
  <si>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</si>
  <si>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</si>
  <si>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</si>
  <si>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</si>
  <si>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</si>
  <si>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</si>
  <si>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</si>
  <si>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</si>
  <si>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</si>
  <si>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</si>
  <si>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</si>
  <si>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</si>
  <si>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</si>
  <si>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</si>
  <si>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</si>
  <si>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</si>
  <si>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</si>
  <si>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</si>
  <si>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</si>
  <si>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</si>
  <si>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</si>
  <si>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</si>
  <si>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</si>
  <si>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</si>
  <si>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</si>
  <si>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</si>
  <si>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</si>
  <si>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</si>
  <si>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</si>
  <si>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</si>
  <si>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</si>
  <si>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</si>
  <si>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</si>
  <si>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</si>
  <si>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</si>
  <si>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</si>
  <si>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</si>
  <si>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</si>
  <si>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</si>
  <si>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</si>
  <si>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</si>
  <si>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</si>
  <si>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</si>
  <si>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</si>
  <si>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</si>
  <si>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</si>
  <si>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</si>
  <si>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</si>
  <si>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</si>
  <si>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</si>
  <si>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</si>
  <si>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</si>
  <si>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</si>
  <si>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</si>
  <si>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</si>
  <si>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</si>
  <si>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</si>
  <si>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</si>
  <si>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</si>
  <si>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</si>
  <si>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</si>
  <si>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</si>
  <si>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</si>
  <si>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</si>
  <si>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</si>
  <si>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</si>
  <si>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</si>
  <si>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</si>
  <si>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</si>
  <si>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</si>
  <si>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</si>
  <si>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</si>
  <si>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</si>
  <si>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</si>
  <si>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</si>
  <si>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</si>
  <si>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</si>
  <si>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</si>
  <si>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</si>
  <si>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</si>
  <si>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</si>
  <si>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</si>
  <si>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</si>
  <si>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</si>
  <si>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</si>
  <si>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</si>
  <si>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</si>
  <si>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</si>
  <si>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</si>
  <si>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</si>
  <si>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</si>
  <si>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</si>
  <si>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</si>
  <si>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</si>
  <si>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</si>
  <si>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</si>
  <si>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</si>
  <si>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</si>
  <si>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</si>
  <si>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</si>
  <si>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</si>
  <si>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</si>
  <si>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</si>
  <si>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</si>
  <si>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</si>
  <si>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</si>
  <si>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</si>
  <si>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</si>
  <si>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</si>
  <si>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</si>
  <si>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</si>
  <si>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</si>
  <si>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</si>
  <si>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</si>
  <si>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</si>
  <si>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</si>
  <si>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</si>
  <si>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</si>
  <si>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</si>
  <si>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</si>
  <si>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</si>
  <si>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</si>
  <si>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</si>
  <si>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</si>
  <si>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</si>
  <si>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</si>
  <si>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</si>
  <si>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</si>
  <si>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</si>
  <si>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</si>
  <si>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</si>
  <si>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</si>
  <si>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</si>
  <si>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</si>
  <si>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</si>
  <si>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</si>
  <si>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</si>
  <si>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</si>
  <si>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</si>
  <si>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</si>
  <si>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</si>
  <si>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</si>
  <si>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</si>
  <si>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</si>
  <si>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</si>
  <si>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</si>
  <si>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</si>
  <si>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</si>
  <si>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</si>
  <si>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</si>
  <si>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</si>
  <si>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</si>
  <si>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</si>
  <si>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</si>
  <si>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</si>
  <si>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</si>
  <si>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</si>
  <si>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</si>
  <si>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</si>
  <si>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</si>
  <si>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</si>
  <si>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</si>
  <si>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</si>
  <si>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</si>
  <si>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</si>
  <si>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</si>
  <si>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</si>
  <si>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</si>
  <si>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</si>
  <si>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</si>
  <si>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</si>
  <si>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</si>
  <si>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</si>
  <si>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</si>
  <si>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</si>
  <si>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</si>
  <si>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</si>
  <si>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</si>
  <si>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</si>
  <si>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</si>
  <si>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</si>
  <si>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</si>
  <si>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</si>
  <si>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</si>
  <si>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</si>
  <si>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</si>
  <si>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</si>
  <si>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</si>
  <si>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</si>
  <si>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</si>
  <si>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</si>
  <si>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</si>
  <si>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</si>
  <si>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</si>
  <si>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</si>
  <si>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</si>
  <si>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</si>
  <si>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</si>
  <si>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</si>
  <si>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</si>
  <si>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</si>
  <si>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</si>
  <si>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</si>
  <si>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</si>
  <si>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</si>
  <si>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</si>
  <si>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</si>
  <si>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</si>
  <si>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</si>
  <si>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</si>
  <si>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</si>
  <si>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</si>
  <si>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</si>
  <si>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</si>
  <si>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</si>
  <si>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</si>
  <si>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</si>
  <si>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</si>
  <si>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</si>
  <si>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</si>
  <si>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</si>
  <si>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</si>
  <si>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</si>
  <si>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</si>
  <si>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</si>
  <si>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</si>
  <si>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</si>
  <si>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</si>
  <si>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</si>
  <si>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</si>
  <si>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</si>
  <si>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</si>
  <si>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</si>
  <si>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</si>
  <si>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</si>
  <si>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</si>
  <si>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</si>
  <si>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</si>
  <si>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</si>
  <si>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</si>
  <si>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</si>
  <si>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</si>
  <si>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</si>
  <si>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</si>
  <si>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</si>
  <si>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</si>
  <si>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</si>
  <si>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</si>
  <si>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</si>
  <si>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</si>
  <si>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</si>
  <si>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</si>
  <si>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</si>
  <si>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</si>
  <si>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</si>
  <si>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</si>
  <si>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</si>
  <si>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</si>
  <si>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</si>
  <si>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</si>
  <si>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</si>
  <si>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</si>
  <si>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</si>
  <si>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</si>
  <si>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</si>
  <si>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</si>
  <si>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</si>
  <si>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</si>
  <si>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</si>
  <si>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</si>
  <si>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</si>
  <si>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</si>
  <si>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</si>
  <si>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</si>
  <si>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</si>
  <si>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</si>
  <si>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</si>
  <si>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</si>
  <si>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</si>
  <si>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</si>
  <si>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</si>
  <si>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</si>
  <si>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</si>
  <si>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</si>
  <si>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</si>
  <si>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</si>
  <si>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</si>
  <si>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</si>
  <si>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</si>
  <si>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</si>
  <si>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</si>
  <si>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</si>
  <si>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</si>
  <si>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</si>
  <si>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</si>
  <si>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</si>
  <si>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</si>
  <si>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</si>
  <si>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</si>
  <si>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</si>
  <si>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</si>
  <si>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</si>
  <si>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</si>
  <si>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</si>
  <si>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</si>
  <si>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</si>
  <si>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</si>
  <si>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</si>
  <si>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</si>
  <si>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</si>
  <si>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</si>
  <si>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</si>
  <si>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</si>
  <si>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</si>
  <si>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</si>
  <si>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</si>
  <si>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</si>
  <si>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</si>
  <si>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</si>
  <si>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</si>
  <si>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</si>
  <si>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</si>
  <si>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</si>
  <si>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</si>
  <si>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</si>
  <si>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</si>
  <si>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</si>
  <si>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</si>
  <si>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</si>
  <si>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</si>
  <si>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</si>
  <si>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</si>
  <si>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</si>
  <si>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</si>
  <si>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</si>
  <si>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</si>
  <si>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</si>
  <si>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</si>
  <si>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</si>
  <si>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</si>
  <si>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</si>
  <si>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</si>
  <si>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</si>
  <si>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</si>
  <si>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</si>
  <si>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</si>
  <si>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</si>
  <si>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</si>
  <si>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</si>
  <si>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</si>
  <si>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</si>
  <si>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</si>
  <si>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</si>
  <si>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</si>
  <si>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</si>
  <si>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</si>
  <si>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</si>
  <si>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</si>
  <si>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</si>
  <si>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</si>
  <si>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</si>
  <si>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</si>
  <si>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</si>
  <si>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</si>
  <si>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</si>
  <si>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</si>
  <si>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</si>
  <si>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</si>
  <si>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</si>
  <si>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</si>
  <si>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</si>
  <si>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</si>
  <si>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</si>
  <si>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</si>
  <si>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</si>
  <si>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</si>
  <si>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</si>
  <si>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</si>
  <si>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</si>
  <si>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</si>
  <si>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</si>
  <si>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</si>
  <si>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</si>
  <si>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</si>
  <si>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</si>
  <si>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</si>
  <si>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</si>
  <si>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</si>
  <si>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</si>
  <si>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</si>
  <si>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</si>
  <si>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</si>
  <si>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</si>
  <si>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</si>
  <si>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</si>
  <si>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</si>
  <si>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</si>
  <si>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</si>
  <si>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</si>
  <si>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</si>
  <si>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</si>
  <si>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</si>
  <si>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</si>
  <si>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</si>
  <si>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</si>
  <si>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</si>
  <si>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</si>
  <si>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</si>
  <si>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</si>
  <si>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</si>
  <si>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</si>
  <si>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</si>
  <si>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</si>
  <si>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</si>
  <si>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</si>
  <si>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</si>
  <si>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</si>
  <si>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</si>
  <si>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</si>
  <si>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</si>
  <si>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</si>
  <si>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</si>
  <si>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</si>
  <si>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</si>
  <si>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</si>
  <si>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</si>
  <si>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</si>
  <si>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</si>
  <si>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</si>
  <si>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</si>
  <si>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</si>
  <si>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</si>
  <si>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</si>
  <si>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</si>
  <si>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</si>
  <si>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</si>
  <si>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</si>
  <si>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</si>
  <si>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</si>
  <si>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</si>
  <si>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</si>
  <si>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</si>
  <si>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</si>
  <si>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</si>
  <si>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</si>
  <si>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</si>
  <si>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</si>
  <si>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</si>
  <si>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</si>
  <si>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</si>
  <si>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</si>
  <si>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</si>
  <si>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</si>
  <si>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</si>
  <si>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</si>
  <si>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</si>
  <si>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</si>
  <si>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</si>
  <si>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</si>
  <si>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</si>
  <si>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</si>
  <si>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</si>
  <si>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</si>
  <si>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</si>
  <si>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</si>
  <si>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</si>
  <si>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</si>
  <si>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</si>
  <si>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</si>
  <si>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</si>
  <si>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</si>
  <si>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</si>
  <si>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</si>
  <si>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</si>
  <si>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</si>
  <si>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</si>
  <si>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</si>
  <si>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</si>
  <si>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</si>
  <si>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</si>
  <si>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</si>
  <si>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</si>
  <si>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</si>
  <si>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</si>
  <si>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</si>
  <si>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</si>
  <si>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</si>
  <si>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</si>
  <si>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</si>
  <si>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</si>
  <si>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</si>
  <si>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</si>
  <si>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</si>
  <si>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</si>
  <si>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</si>
  <si>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</si>
  <si>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</si>
  <si>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</si>
  <si>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</si>
  <si>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</si>
  <si>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</si>
  <si>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</si>
  <si>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</si>
  <si>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</si>
  <si>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</si>
  <si>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</si>
  <si>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</si>
  <si>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</si>
  <si>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</si>
  <si>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</si>
  <si>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</si>
  <si>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</si>
  <si>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</si>
  <si>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</si>
  <si>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</si>
  <si>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</si>
  <si>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</si>
  <si>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</si>
  <si>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</si>
  <si>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</si>
  <si>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</si>
  <si>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</si>
  <si>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</si>
  <si>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</si>
  <si>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</si>
  <si>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</si>
  <si>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</si>
  <si>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</si>
  <si>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</si>
  <si>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</si>
  <si>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</si>
  <si>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</si>
  <si>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</si>
  <si>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</si>
  <si>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</si>
  <si>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</si>
  <si>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</si>
  <si>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</si>
  <si>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</si>
  <si>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</si>
  <si>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</si>
  <si>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</si>
  <si>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</si>
  <si>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</si>
  <si>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</si>
  <si>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</si>
  <si>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</si>
  <si>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</si>
  <si>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</si>
  <si>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</si>
  <si>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</si>
  <si>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</si>
  <si>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</si>
  <si>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</si>
  <si>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</si>
  <si>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</si>
  <si>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</si>
  <si>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</si>
  <si>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</si>
  <si>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</si>
  <si>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</si>
  <si>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</si>
  <si>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</si>
  <si>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</si>
  <si>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</si>
  <si>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</si>
  <si>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</si>
  <si>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</si>
  <si>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</si>
  <si>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</si>
  <si>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</si>
  <si>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</si>
  <si>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</si>
  <si>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</si>
  <si>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</si>
  <si>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</si>
  <si>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</si>
  <si>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</si>
  <si>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</si>
  <si>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</si>
  <si>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</si>
  <si>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</si>
  <si>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</si>
  <si>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</si>
  <si>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</si>
  <si>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</si>
  <si>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</si>
  <si>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</si>
  <si>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</si>
  <si>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</si>
  <si>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</si>
  <si>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</si>
  <si>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</si>
  <si>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</si>
  <si>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</si>
  <si>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</si>
  <si>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</si>
  <si>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</si>
  <si>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</si>
  <si>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</si>
  <si>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</si>
  <si>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</si>
  <si>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</si>
  <si>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</si>
  <si>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</si>
  <si>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</si>
  <si>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</si>
  <si>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</si>
  <si>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</si>
  <si>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</si>
  <si>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</si>
  <si>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</si>
  <si>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</si>
  <si>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</si>
  <si>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</si>
  <si>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</si>
  <si>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</si>
  <si>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</si>
  <si>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</si>
  <si>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</si>
  <si>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</si>
  <si>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</si>
  <si>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</si>
  <si>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</si>
  <si>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</si>
  <si>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</si>
  <si>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</si>
  <si>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</si>
  <si>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</si>
  <si>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</si>
  <si>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</si>
  <si>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</si>
  <si>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</si>
  <si>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</si>
  <si>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</si>
  <si>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</si>
  <si>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</si>
  <si>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</si>
  <si>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</si>
  <si>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</si>
  <si>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</si>
  <si>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</si>
  <si>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</si>
  <si>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</si>
  <si>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</si>
  <si>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</si>
  <si>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</si>
  <si>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</si>
  <si>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</si>
  <si>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</si>
  <si>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</si>
  <si>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</si>
  <si>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</si>
  <si>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</si>
  <si>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</si>
  <si>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</si>
  <si>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</si>
  <si>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</si>
  <si>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</si>
  <si>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</si>
  <si>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</si>
  <si>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</si>
  <si>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</si>
  <si>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</si>
  <si>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</si>
  <si>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</si>
  <si>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</si>
  <si>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</si>
  <si>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</si>
  <si>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</si>
  <si>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</si>
  <si>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</si>
  <si>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</si>
  <si>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</si>
  <si>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</si>
  <si>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</si>
  <si>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</si>
  <si>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</si>
  <si>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</si>
  <si>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</si>
  <si>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</si>
  <si>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</si>
  <si>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</si>
  <si>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</si>
  <si>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</si>
  <si>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</si>
  <si>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</si>
  <si>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</si>
  <si>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</si>
  <si>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</si>
  <si>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</si>
  <si>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</si>
  <si>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</si>
  <si>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</si>
  <si>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</si>
  <si>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</si>
  <si>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</si>
  <si>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</si>
  <si>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</si>
  <si>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</si>
  <si>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</si>
  <si>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</si>
  <si>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</si>
  <si>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</si>
  <si>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</si>
  <si>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</si>
  <si>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</si>
  <si>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</si>
  <si>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</si>
  <si>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</si>
  <si>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</si>
  <si>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</si>
  <si>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</si>
  <si>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</si>
  <si>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</si>
  <si>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</si>
  <si>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</si>
  <si>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</si>
  <si>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</si>
  <si>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</si>
  <si>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</si>
  <si>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</si>
  <si>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</si>
  <si>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</si>
  <si>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</si>
  <si>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</si>
  <si>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</si>
  <si>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</si>
  <si>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</si>
  <si>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</si>
  <si>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</si>
  <si>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</si>
  <si>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</si>
  <si>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</si>
  <si>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</si>
  <si>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</si>
  <si>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</si>
  <si>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</si>
  <si>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</si>
  <si>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</si>
  <si>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</si>
  <si>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</si>
  <si>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</si>
  <si>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</si>
  <si>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</si>
  <si>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</si>
  <si>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</si>
  <si>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</si>
  <si>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</si>
  <si>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</si>
  <si>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</si>
  <si>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</si>
  <si>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</si>
  <si>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</si>
  <si>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</si>
  <si>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</si>
  <si>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</si>
  <si>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</si>
  <si>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</si>
  <si>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</si>
  <si>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</si>
  <si>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</si>
  <si>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</si>
  <si>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</si>
  <si>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</si>
  <si>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</si>
  <si>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</si>
  <si>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</si>
  <si>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</si>
  <si>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</si>
  <si>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</si>
  <si>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</si>
  <si>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</si>
  <si>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</si>
  <si>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</si>
  <si>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</si>
  <si>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</si>
  <si>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</si>
  <si>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</si>
  <si>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</si>
  <si>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</si>
  <si>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</si>
  <si>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</si>
  <si>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</si>
  <si>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</si>
  <si>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</si>
  <si>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</si>
  <si>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</si>
  <si>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</si>
  <si>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</si>
  <si>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</si>
  <si>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</si>
  <si>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</si>
  <si>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</si>
  <si>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</si>
  <si>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</si>
  <si>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</si>
  <si>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</si>
  <si>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</si>
  <si>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</si>
  <si>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</si>
  <si>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</si>
  <si>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</si>
  <si>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</si>
  <si>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</si>
  <si>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</si>
  <si>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</si>
  <si>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</si>
  <si>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</si>
  <si>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</si>
  <si>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</si>
  <si>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</si>
  <si>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</si>
  <si>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</si>
  <si>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</si>
  <si>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</si>
  <si>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</si>
  <si>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</si>
  <si>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</si>
  <si>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</si>
  <si>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</si>
  <si>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</si>
  <si>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</si>
  <si>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</si>
  <si>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</si>
  <si>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</si>
  <si>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</si>
  <si>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</si>
  <si>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</si>
  <si>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</si>
  <si>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</si>
  <si>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</si>
  <si>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</si>
  <si>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</si>
  <si>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</si>
  <si>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</si>
  <si>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</si>
  <si>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</si>
  <si>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</si>
  <si>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</si>
  <si>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</si>
  <si>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</si>
  <si>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</si>
  <si>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</si>
  <si>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</si>
  <si>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</si>
  <si>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</si>
  <si>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</si>
  <si>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</si>
  <si>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</si>
  <si>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</si>
  <si>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</si>
  <si>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</si>
  <si>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</si>
  <si>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</si>
  <si>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</si>
  <si>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</si>
  <si>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</si>
  <si>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</si>
  <si>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</si>
  <si>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</si>
  <si>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</si>
  <si>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</si>
  <si>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</si>
  <si>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</si>
  <si>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</si>
  <si>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</si>
  <si>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</si>
  <si>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</si>
  <si>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</si>
  <si>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</si>
  <si>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</si>
  <si>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</si>
  <si>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</si>
  <si>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</si>
  <si>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</si>
  <si>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</si>
  <si>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</si>
  <si>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</si>
  <si>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</si>
  <si>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</si>
  <si>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</si>
  <si>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</si>
  <si>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</si>
  <si>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</si>
  <si>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</si>
  <si>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</si>
  <si>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</si>
  <si>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</si>
  <si>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</si>
  <si>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</si>
  <si>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</si>
  <si>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</si>
  <si>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</si>
  <si>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</si>
  <si>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</si>
  <si>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</si>
  <si>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</si>
  <si>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</si>
  <si>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</si>
  <si>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</si>
  <si>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</si>
  <si>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</si>
  <si>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</si>
  <si>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</si>
  <si>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</si>
  <si>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</si>
  <si>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</si>
  <si>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</si>
  <si>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</si>
  <si>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</si>
  <si>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</si>
  <si>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</si>
  <si>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</si>
  <si>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</si>
  <si>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</si>
  <si>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</si>
  <si>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</si>
  <si>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</si>
  <si>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</si>
  <si>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</si>
  <si>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</si>
  <si>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</si>
  <si>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</si>
  <si>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</si>
  <si>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</si>
  <si>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</si>
  <si>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</si>
  <si>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</si>
  <si>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</si>
  <si>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</si>
  <si>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</si>
  <si>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</si>
  <si>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</si>
  <si>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</si>
  <si>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</si>
  <si>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</si>
  <si>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</si>
  <si>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</si>
  <si>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</si>
  <si>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</si>
  <si>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</si>
  <si>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</si>
  <si>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</si>
  <si>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</si>
  <si>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</si>
  <si>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</si>
  <si>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</si>
  <si>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</si>
  <si>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</si>
  <si>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</si>
  <si>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</si>
  <si>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</si>
  <si>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</si>
  <si>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</si>
  <si>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</si>
  <si>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</si>
  <si>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</si>
  <si>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</si>
  <si>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</si>
  <si>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</si>
  <si>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</si>
  <si>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</si>
  <si>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</si>
  <si>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</si>
  <si>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</si>
  <si>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</si>
  <si>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</si>
  <si>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</si>
  <si>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</si>
  <si>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</si>
  <si>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</si>
  <si>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</si>
  <si>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</si>
  <si>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</si>
  <si>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</si>
  <si>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</si>
  <si>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</si>
  <si>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</si>
  <si>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</si>
  <si>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</si>
  <si>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</si>
  <si>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</si>
  <si>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</si>
  <si>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</si>
  <si>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</si>
  <si>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</si>
  <si>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</si>
  <si>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</si>
  <si>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</si>
  <si>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</si>
  <si>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</si>
  <si>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</si>
  <si>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</si>
  <si>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</si>
  <si>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</si>
  <si>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</si>
  <si>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</si>
  <si>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</si>
  <si>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</si>
  <si>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</si>
  <si>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</si>
  <si>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</si>
  <si>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</si>
  <si>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</si>
  <si>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</si>
  <si>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</si>
  <si>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</si>
  <si>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</si>
  <si>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</si>
  <si>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</si>
  <si>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</si>
  <si>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</si>
  <si>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</si>
  <si>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</si>
  <si>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</si>
  <si>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</si>
  <si>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</si>
  <si>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</si>
  <si>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</si>
  <si>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</si>
  <si>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</si>
  <si>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</si>
  <si>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</si>
  <si>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</si>
  <si>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</si>
  <si>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</si>
  <si>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</si>
  <si>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</si>
  <si>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</si>
  <si>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</si>
  <si>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</si>
  <si>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</si>
  <si>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</si>
  <si>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</si>
  <si>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</si>
  <si>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</si>
  <si>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</si>
  <si>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</si>
  <si>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</si>
  <si>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</si>
  <si>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</si>
  <si>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</si>
  <si>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</si>
  <si>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</si>
  <si>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</si>
  <si>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</si>
  <si>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</si>
  <si>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</si>
  <si>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</si>
  <si>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</si>
  <si>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</si>
  <si>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</si>
  <si>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</si>
  <si>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</si>
  <si>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</si>
  <si>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</si>
  <si>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</si>
  <si>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</si>
  <si>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</si>
  <si>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</si>
  <si>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</si>
  <si>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</si>
  <si>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</si>
  <si>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</si>
  <si>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</si>
  <si>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</si>
  <si>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</si>
  <si>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</si>
  <si>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</si>
  <si>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</si>
  <si>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</si>
  <si>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</si>
  <si>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</si>
  <si>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</si>
  <si>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</si>
  <si>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</si>
  <si>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</si>
  <si>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</si>
  <si>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</si>
  <si>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</si>
  <si>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</si>
  <si>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</si>
  <si>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</si>
  <si>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</si>
  <si>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</si>
  <si>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</si>
  <si>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</si>
  <si>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</si>
  <si>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</si>
  <si>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</si>
  <si>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</si>
  <si>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</si>
  <si>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</si>
  <si>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</si>
  <si>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</si>
  <si>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</si>
  <si>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</si>
  <si>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</si>
  <si>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</si>
  <si>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</si>
  <si>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</si>
  <si>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</si>
  <si>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</si>
  <si>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</si>
  <si>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</si>
  <si>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</si>
  <si>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</si>
  <si>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</si>
  <si>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</si>
  <si>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</si>
  <si>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</si>
  <si>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</si>
  <si>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</si>
  <si>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</si>
  <si>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</si>
  <si>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</si>
  <si>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</si>
  <si>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</si>
  <si>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</si>
  <si>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</si>
  <si>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</si>
  <si>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</si>
  <si>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</si>
  <si>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</si>
  <si>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</si>
  <si>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</si>
  <si>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</si>
  <si>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</si>
  <si>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</si>
  <si>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</si>
  <si>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</si>
  <si>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</si>
  <si>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</si>
  <si>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</si>
  <si>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</si>
  <si>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</si>
  <si>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</si>
  <si>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</si>
  <si>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</si>
  <si>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</si>
  <si>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</si>
  <si>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</si>
  <si>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</si>
  <si>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</si>
  <si>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</si>
  <si>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</si>
  <si>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</si>
  <si>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</si>
  <si>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</si>
  <si>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</si>
  <si>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</si>
  <si>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</si>
  <si>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</si>
  <si>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</si>
  <si>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</si>
  <si>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</si>
  <si>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</si>
  <si>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</si>
  <si>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</si>
  <si>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</si>
  <si>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</si>
  <si>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</si>
  <si>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</si>
  <si>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</si>
  <si>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</si>
  <si>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</si>
  <si>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</si>
  <si>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</si>
  <si>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</si>
  <si>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</si>
  <si>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</si>
  <si>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</si>
  <si>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</si>
  <si>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</si>
  <si>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</si>
  <si>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</si>
  <si>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</si>
  <si>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</si>
  <si>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</si>
  <si>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</si>
  <si>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</si>
  <si>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</si>
  <si>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</si>
  <si>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</si>
  <si>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</si>
  <si>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</si>
  <si>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</si>
  <si>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</si>
  <si>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</si>
  <si>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</si>
  <si>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</si>
  <si>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</si>
  <si>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</si>
  <si>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</si>
  <si>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</si>
  <si>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</si>
  <si>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</si>
  <si>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</si>
  <si>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</si>
  <si>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</si>
  <si>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</si>
  <si>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</si>
  <si>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</si>
  <si>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</si>
  <si>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</si>
  <si>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</si>
  <si>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</si>
  <si>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</si>
  <si>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</si>
  <si>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</si>
  <si>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</si>
  <si>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</si>
  <si>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</si>
  <si>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</si>
  <si>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</si>
  <si>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</si>
  <si>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</si>
  <si>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</si>
  <si>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</si>
  <si>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</si>
  <si>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</si>
  <si>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</si>
  <si>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</si>
  <si>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</si>
  <si>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</si>
  <si>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</si>
  <si>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</si>
  <si>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</si>
  <si>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</si>
  <si>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</si>
  <si>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</si>
  <si>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</si>
  <si>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</si>
  <si>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</si>
  <si>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</si>
  <si>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</si>
  <si>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</si>
  <si>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</si>
  <si>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</si>
  <si>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</si>
  <si>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</si>
  <si>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</si>
  <si>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</si>
  <si>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</si>
  <si>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</si>
  <si>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</si>
  <si>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</si>
  <si>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</si>
  <si>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</si>
  <si>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</si>
  <si>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</si>
  <si>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</si>
  <si>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</si>
  <si>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</si>
  <si>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</si>
  <si>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</si>
  <si>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</si>
  <si>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</si>
  <si>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</si>
  <si>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</si>
  <si>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</si>
  <si>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</si>
  <si>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</si>
  <si>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</si>
  <si>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</si>
  <si>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</si>
  <si>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</si>
  <si>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</si>
  <si>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</si>
  <si>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</si>
  <si>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</si>
  <si>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</si>
  <si>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</si>
  <si>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</si>
  <si>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</si>
  <si>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</si>
  <si>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</si>
  <si>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</si>
  <si>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</si>
  <si>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</si>
  <si>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</si>
  <si>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</si>
  <si>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</si>
  <si>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</si>
  <si>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</si>
  <si>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</si>
  <si>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</si>
  <si>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</si>
  <si>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</si>
  <si>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</si>
  <si>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</si>
  <si>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</si>
  <si>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</si>
  <si>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</si>
  <si>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</si>
  <si>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</si>
  <si>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</si>
  <si>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</si>
  <si>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</si>
  <si>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</si>
  <si>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</si>
  <si>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</si>
  <si>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</si>
  <si>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</si>
  <si>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</si>
  <si>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</si>
  <si>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</si>
  <si>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</si>
  <si>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</si>
  <si>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</si>
  <si>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</si>
  <si>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</si>
  <si>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</si>
  <si>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</si>
  <si>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</si>
  <si>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</si>
  <si>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</si>
  <si>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</si>
  <si>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</si>
  <si>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</si>
  <si>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</si>
  <si>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</si>
  <si>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</si>
  <si>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</si>
  <si>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</si>
  <si>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</si>
  <si>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</si>
  <si>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</si>
  <si>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</si>
  <si>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</si>
  <si>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</si>
  <si>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</si>
  <si>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</si>
  <si>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</si>
  <si>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</si>
  <si>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</si>
  <si>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</si>
  <si>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</si>
  <si>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</si>
  <si>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</si>
  <si>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</si>
  <si>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</si>
  <si>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</si>
  <si>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</si>
  <si>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</si>
  <si>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</si>
  <si>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</si>
  <si>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</si>
  <si>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</si>
  <si>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</si>
  <si>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</si>
  <si>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</si>
  <si>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</si>
  <si>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</si>
  <si>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</si>
  <si>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</si>
  <si>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</si>
  <si>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</si>
  <si>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</si>
  <si>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</si>
  <si>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</si>
  <si>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</si>
  <si>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</si>
  <si>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</si>
  <si>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</si>
  <si>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</si>
  <si>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</si>
  <si>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</si>
  <si>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</si>
  <si>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</si>
  <si>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</si>
  <si>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</si>
  <si>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</si>
  <si>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</si>
  <si>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</si>
  <si>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</si>
  <si>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</si>
  <si>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</si>
  <si>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</si>
  <si>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</si>
  <si>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</si>
  <si>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</si>
  <si>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</si>
  <si>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</si>
  <si>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</si>
  <si>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</si>
  <si>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</si>
  <si>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</si>
  <si>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</si>
  <si>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</si>
  <si>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</si>
  <si>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</si>
  <si>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</si>
  <si>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</si>
  <si>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</si>
  <si>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</si>
  <si>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</si>
  <si>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</si>
  <si>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</si>
  <si>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</si>
  <si>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</si>
  <si>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</si>
  <si>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</si>
  <si>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</si>
  <si>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</si>
  <si>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</si>
  <si>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</si>
  <si>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</si>
  <si>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</si>
  <si>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</si>
  <si>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</si>
  <si>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</si>
  <si>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</si>
  <si>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</si>
  <si>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</si>
  <si>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</si>
  <si>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</si>
  <si>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</si>
  <si>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</si>
  <si>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</si>
  <si>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</si>
  <si>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</si>
  <si>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</si>
  <si>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</si>
  <si>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</si>
  <si>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</si>
  <si>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</si>
  <si>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</si>
  <si>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</si>
  <si>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</si>
  <si>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</si>
  <si>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</si>
  <si>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</si>
  <si>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</si>
  <si>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</si>
  <si>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</si>
  <si>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</si>
  <si>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</si>
  <si>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</si>
  <si>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</si>
  <si>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</si>
  <si>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</si>
  <si>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</si>
  <si>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</si>
  <si>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</si>
  <si>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</si>
  <si>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</si>
  <si>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</si>
  <si>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</si>
  <si>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</si>
  <si>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</si>
  <si>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</si>
  <si>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</si>
  <si>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</si>
  <si>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</si>
  <si>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</si>
  <si>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</si>
  <si>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</si>
  <si>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</si>
  <si>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</si>
  <si>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</si>
  <si>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</si>
  <si>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</si>
  <si>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</si>
  <si>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</si>
  <si>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</si>
  <si>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</si>
  <si>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</si>
  <si>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</si>
  <si>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</si>
  <si>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</si>
  <si>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</si>
  <si>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</si>
  <si>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</si>
  <si>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</si>
  <si>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</si>
  <si>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</si>
  <si>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</si>
  <si>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</si>
  <si>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</si>
  <si>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</si>
  <si>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</si>
  <si>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</si>
  <si>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</si>
  <si>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</si>
  <si>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</si>
  <si>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</si>
  <si>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</si>
  <si>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</si>
  <si>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</si>
  <si>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</si>
  <si>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</si>
  <si>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</si>
  <si>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</si>
  <si>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</si>
  <si>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</si>
  <si>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</si>
  <si>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</si>
  <si>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</si>
  <si>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</si>
  <si>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</si>
  <si>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</si>
  <si>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</si>
  <si>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</si>
  <si>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</si>
  <si>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</si>
  <si>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</si>
  <si>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</si>
  <si>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</si>
  <si>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</si>
  <si>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</si>
  <si>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</si>
  <si>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</si>
  <si>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</si>
  <si>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</si>
  <si>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</si>
  <si>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</si>
  <si>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</si>
  <si>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</si>
  <si>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</si>
  <si>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</si>
  <si>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</si>
  <si>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</si>
  <si>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</si>
  <si>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</si>
  <si>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</si>
  <si>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</si>
  <si>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</si>
  <si>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</si>
  <si>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</si>
  <si>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</si>
  <si>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</si>
  <si>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</si>
  <si>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</si>
  <si>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</si>
  <si>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</si>
  <si>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</si>
  <si>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</si>
  <si>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</si>
  <si>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</si>
  <si>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</si>
  <si>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</si>
  <si>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</si>
  <si>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</si>
  <si>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</si>
  <si>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</si>
  <si>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</si>
  <si>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</si>
  <si>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</si>
  <si>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</si>
  <si>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</si>
  <si>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</si>
  <si>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</si>
  <si>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</si>
  <si>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</si>
  <si>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</si>
  <si>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</si>
  <si>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</si>
  <si>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</si>
  <si>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</si>
  <si>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</si>
  <si>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</si>
  <si>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</si>
  <si>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</si>
  <si>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</si>
  <si>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</si>
  <si>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</si>
  <si>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</si>
  <si>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</si>
  <si>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</si>
  <si>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</si>
  <si>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</si>
  <si>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</si>
  <si>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</si>
  <si>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</si>
  <si>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</si>
  <si>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</si>
  <si>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</si>
  <si>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</si>
  <si>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</si>
  <si>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</si>
  <si>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</si>
  <si>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</si>
  <si>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</si>
  <si>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</si>
  <si>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</si>
  <si>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</si>
  <si>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</si>
  <si>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</si>
  <si>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</si>
  <si>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</si>
  <si>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</si>
  <si>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</si>
  <si>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</si>
  <si>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</si>
  <si>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</si>
  <si>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</si>
  <si>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</si>
  <si>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</si>
  <si>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</si>
  <si>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</si>
  <si>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</si>
  <si>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</si>
  <si>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</si>
  <si>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</si>
  <si>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</si>
  <si>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</si>
  <si>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</si>
  <si>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</si>
  <si>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</si>
  <si>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</si>
  <si>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</si>
  <si>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</si>
  <si>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</si>
  <si>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</si>
  <si>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</si>
  <si>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</si>
  <si>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</si>
  <si>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</si>
  <si>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</si>
  <si>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</si>
  <si>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</si>
  <si>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</si>
  <si>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</si>
  <si>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</si>
  <si>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</si>
  <si>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</si>
  <si>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</si>
  <si>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</si>
  <si>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</si>
  <si>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</si>
  <si>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</si>
  <si>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</si>
  <si>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</si>
  <si>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</si>
  <si>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</si>
  <si>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</si>
  <si>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</si>
  <si>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</si>
  <si>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</si>
  <si>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</si>
  <si>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</si>
  <si>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</si>
  <si>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</si>
  <si>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</si>
  <si>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</si>
  <si>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</si>
  <si>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</si>
  <si>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</si>
  <si>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</si>
  <si>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</si>
  <si>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</si>
  <si>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</si>
  <si>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</si>
  <si>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</si>
  <si>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</si>
  <si>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</si>
  <si>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</si>
  <si>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</si>
  <si>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</si>
  <si>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</si>
  <si>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</si>
  <si>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</si>
  <si>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</si>
  <si>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</si>
  <si>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</si>
  <si>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</si>
  <si>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</si>
  <si>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</si>
  <si>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</si>
  <si>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</si>
  <si>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</si>
  <si>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</si>
  <si>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</si>
  <si>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</si>
  <si>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</si>
  <si>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</si>
  <si>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</si>
  <si>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</si>
  <si>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</si>
  <si>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</si>
  <si>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</si>
  <si>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</si>
  <si>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</si>
  <si>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</si>
  <si>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</si>
  <si>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</si>
  <si>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</si>
  <si>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</si>
  <si>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</si>
  <si>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</si>
  <si>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</si>
  <si>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</si>
  <si>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</si>
  <si>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</si>
  <si>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</si>
  <si>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</si>
  <si>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</si>
  <si>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</si>
  <si>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</si>
  <si>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</si>
  <si>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</si>
  <si>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</si>
  <si>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</si>
  <si>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</si>
  <si>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</si>
  <si>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</si>
  <si>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</si>
  <si>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</si>
  <si>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</si>
  <si>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</si>
  <si>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</si>
  <si>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</si>
  <si>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</si>
  <si>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</si>
  <si>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</si>
  <si>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</si>
  <si>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</si>
  <si>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</si>
  <si>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</si>
  <si>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</si>
  <si>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</si>
  <si>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</si>
  <si>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</si>
  <si>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</si>
  <si>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</si>
  <si>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</si>
  <si>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</si>
  <si>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</si>
  <si>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</si>
  <si>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</si>
  <si>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</si>
  <si>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</si>
  <si>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</si>
  <si>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</si>
  <si>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</si>
  <si>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</si>
  <si>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</si>
  <si>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</si>
  <si>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</si>
  <si>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</si>
  <si>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</si>
  <si>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</si>
  <si>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</si>
  <si>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</si>
  <si>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</si>
  <si>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</si>
  <si>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</si>
  <si>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</si>
  <si>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</si>
  <si>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</si>
  <si>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</si>
  <si>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</si>
  <si>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</si>
  <si>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</si>
  <si>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</si>
  <si>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</si>
  <si>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</si>
  <si>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</si>
  <si>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</si>
  <si>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</si>
  <si>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</si>
  <si>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</si>
  <si>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</si>
  <si>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</si>
  <si>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</si>
  <si>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</si>
  <si>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</si>
  <si>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</si>
  <si>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</si>
  <si>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</si>
  <si>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</si>
  <si>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</si>
  <si>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</si>
  <si>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</si>
  <si>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</si>
  <si>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</si>
  <si>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</si>
  <si>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</si>
  <si>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</si>
  <si>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</si>
  <si>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</si>
  <si>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</si>
  <si>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</si>
  <si>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</si>
  <si>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</si>
  <si>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</si>
  <si>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</si>
  <si>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</si>
  <si>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</si>
  <si>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</si>
  <si>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</si>
  <si>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</si>
  <si>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</si>
  <si>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</si>
  <si>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</si>
  <si>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</si>
  <si>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</si>
  <si>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</si>
  <si>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</si>
  <si>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</si>
  <si>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</si>
  <si>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</si>
  <si>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</si>
  <si>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</si>
  <si>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</si>
  <si>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</si>
  <si>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</si>
  <si>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</si>
  <si>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</si>
  <si>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</si>
  <si>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</si>
  <si>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</si>
  <si>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</si>
  <si>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</si>
  <si>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</si>
  <si>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</si>
  <si>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</si>
  <si>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</si>
  <si>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</si>
  <si>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</si>
  <si>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</si>
  <si>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</si>
  <si>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</si>
  <si>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</si>
  <si>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</si>
  <si>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</si>
  <si>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</si>
  <si>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</si>
  <si>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</si>
  <si>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</si>
  <si>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</si>
  <si>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</si>
  <si>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</si>
  <si>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</si>
  <si>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</si>
  <si>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</si>
  <si>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</si>
  <si>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</si>
  <si>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</si>
  <si>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</si>
  <si>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</si>
  <si>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</si>
  <si>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</si>
  <si>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</si>
  <si>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</si>
  <si>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</si>
  <si>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</si>
  <si>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</si>
  <si>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</si>
  <si>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</si>
  <si>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</si>
  <si>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</si>
  <si>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</si>
  <si>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</si>
  <si>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</si>
  <si>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</si>
  <si>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</si>
  <si>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</si>
  <si>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</si>
  <si>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</si>
  <si>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</si>
  <si>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</si>
  <si>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</si>
  <si>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</si>
  <si>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</si>
  <si>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</si>
  <si>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</si>
  <si>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</si>
  <si>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</si>
  <si>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</si>
  <si>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</si>
  <si>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</si>
  <si>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</si>
  <si>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</si>
  <si>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</si>
  <si>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</si>
  <si>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</si>
  <si>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</si>
  <si>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</si>
  <si>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</si>
  <si>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</si>
  <si>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</si>
  <si>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</si>
  <si>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</si>
  <si>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</si>
  <si>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</si>
  <si>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</si>
  <si>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</si>
  <si>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</si>
  <si>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</si>
  <si>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</si>
  <si>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</si>
  <si>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</si>
  <si>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</si>
  <si>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</si>
  <si>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</si>
  <si>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</si>
  <si>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</si>
  <si>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</si>
  <si>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</si>
  <si>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</si>
  <si>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</si>
  <si>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</si>
  <si>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</si>
  <si>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</si>
  <si>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</si>
  <si>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</si>
  <si>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</si>
  <si>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</si>
  <si>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</si>
  <si>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</si>
  <si>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</si>
  <si>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</si>
  <si>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</si>
  <si>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</si>
  <si>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</si>
  <si>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</si>
  <si>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</si>
  <si>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</si>
  <si>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</si>
  <si>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</si>
  <si>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</si>
  <si>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</si>
  <si>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</si>
  <si>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</si>
  <si>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</si>
  <si>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</si>
  <si>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</si>
  <si>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</si>
  <si>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</si>
  <si>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</si>
  <si>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</si>
  <si>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</si>
  <si>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</si>
  <si>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</si>
  <si>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</si>
  <si>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</si>
  <si>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</si>
  <si>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</si>
  <si>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</si>
  <si>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</si>
  <si>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</si>
  <si>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</si>
  <si>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</si>
  <si>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</si>
  <si>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</si>
  <si>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</si>
  <si>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</si>
  <si>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</si>
  <si>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</si>
  <si>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</si>
  <si>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</si>
  <si>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</si>
  <si>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</si>
  <si>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</si>
  <si>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</si>
  <si>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</si>
  <si>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</si>
  <si>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</si>
  <si>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</si>
  <si>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</si>
  <si>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</si>
  <si>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</si>
  <si>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</si>
  <si>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</si>
  <si>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</si>
  <si>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</si>
  <si>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</si>
  <si>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</si>
  <si>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</si>
  <si>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</si>
  <si>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</si>
  <si>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</si>
  <si>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</si>
  <si>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</si>
  <si>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</si>
  <si>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</si>
  <si>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</si>
  <si>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</si>
  <si>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</si>
  <si>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</si>
  <si>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</si>
  <si>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</si>
  <si>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</si>
  <si>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</si>
  <si>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</si>
  <si>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</si>
  <si>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</si>
  <si>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</si>
  <si>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</si>
  <si>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</si>
  <si>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</si>
  <si>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</si>
  <si>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</si>
  <si>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</si>
  <si>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</si>
  <si>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</si>
  <si>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</si>
  <si>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</si>
  <si>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</si>
  <si>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</si>
  <si>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</si>
  <si>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</si>
  <si>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</si>
  <si>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</si>
  <si>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</si>
  <si>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</si>
  <si>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</si>
  <si>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</si>
  <si>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</si>
  <si>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</si>
  <si>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</si>
  <si>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</si>
  <si>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</si>
  <si>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</si>
  <si>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</si>
  <si>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</si>
  <si>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</si>
  <si>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</si>
  <si>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</si>
  <si>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</si>
  <si>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</si>
  <si>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</si>
  <si>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</si>
  <si>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</si>
  <si>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</si>
  <si>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</si>
  <si>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</si>
  <si>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</si>
  <si>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</si>
  <si>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</si>
  <si>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</si>
  <si>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</si>
  <si>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</si>
  <si>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</si>
  <si>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</si>
  <si>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</si>
  <si>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</si>
  <si>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</si>
  <si>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</si>
  <si>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</si>
  <si>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</si>
  <si>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</si>
  <si>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</si>
  <si>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</si>
  <si>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</si>
  <si>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</si>
  <si>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</si>
  <si>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</si>
  <si>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</si>
  <si>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</si>
  <si>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</si>
  <si>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</si>
  <si>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</si>
  <si>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</si>
  <si>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</si>
  <si>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</si>
  <si>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</si>
  <si>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</si>
  <si>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</si>
  <si>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</si>
  <si>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</si>
  <si>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</si>
  <si>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</si>
  <si>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</si>
  <si>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</si>
  <si>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</si>
  <si>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</si>
  <si>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</si>
  <si>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</si>
  <si>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</si>
  <si>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</si>
  <si>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</si>
  <si>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</si>
  <si>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</si>
  <si>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</si>
  <si>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</si>
  <si>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</si>
  <si>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</si>
  <si>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</si>
  <si>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</si>
  <si>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</si>
  <si>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</si>
  <si>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</si>
  <si>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</si>
  <si>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</si>
  <si>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</si>
  <si>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</si>
  <si>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</si>
  <si>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</si>
  <si>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</si>
  <si>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</si>
  <si>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</si>
  <si>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</si>
  <si>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</si>
  <si>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</si>
  <si>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</si>
  <si>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</si>
  <si>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</si>
  <si>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</si>
  <si>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</si>
  <si>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</si>
  <si>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</si>
  <si>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</si>
  <si>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</si>
  <si>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</si>
  <si>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</si>
  <si>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</si>
  <si>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</si>
  <si>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</si>
  <si>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</si>
  <si>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</si>
  <si>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</si>
  <si>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</si>
  <si>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</si>
  <si>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</si>
  <si>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</si>
  <si>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</si>
  <si>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</si>
  <si>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</si>
  <si>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</si>
  <si>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</si>
  <si>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</si>
  <si>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</si>
  <si>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</si>
  <si>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</si>
  <si>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</si>
  <si>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</si>
  <si>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</si>
  <si>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</si>
  <si>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</si>
  <si>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</si>
  <si>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</si>
  <si>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</si>
  <si>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</si>
  <si>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</si>
  <si>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</si>
  <si>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</si>
  <si>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</si>
  <si>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</si>
  <si>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</si>
  <si>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</si>
  <si>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</si>
  <si>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</si>
  <si>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</si>
  <si>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</si>
  <si>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</si>
  <si>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</si>
  <si>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</si>
  <si>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</si>
  <si>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</si>
  <si>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</si>
  <si>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</si>
  <si>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</si>
  <si>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</si>
  <si>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</si>
  <si>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</si>
  <si>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</si>
  <si>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</si>
  <si>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</si>
  <si>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</si>
  <si>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</si>
  <si>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</si>
  <si>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</si>
  <si>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</si>
  <si>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</si>
  <si>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</si>
  <si>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</si>
  <si>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</si>
  <si>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</si>
  <si>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</si>
  <si>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</si>
  <si>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</si>
  <si>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</si>
  <si>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</si>
  <si>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</si>
  <si>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</si>
  <si>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</si>
  <si>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</si>
  <si>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</si>
  <si>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</si>
  <si>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</si>
  <si>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</si>
  <si>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</si>
  <si>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</si>
  <si>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</si>
  <si>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</si>
  <si>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</si>
  <si>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</si>
  <si>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</si>
  <si>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</si>
  <si>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</si>
  <si>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</si>
  <si>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</si>
  <si>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</si>
  <si>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</si>
  <si>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</si>
  <si>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</si>
  <si>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</si>
  <si>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</si>
  <si>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</si>
  <si>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</si>
  <si>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</si>
  <si>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</si>
  <si>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</si>
  <si>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</si>
  <si>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</si>
  <si>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</si>
  <si>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</si>
  <si>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</si>
  <si>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</si>
  <si>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</si>
  <si>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</si>
  <si>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</si>
  <si>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</si>
  <si>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</si>
  <si>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</si>
  <si>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</si>
  <si>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</si>
  <si>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</si>
  <si>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</si>
  <si>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</si>
  <si>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</si>
  <si>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</si>
  <si>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</si>
  <si>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</si>
  <si>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</si>
  <si>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</si>
  <si>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</si>
  <si>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</si>
  <si>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</si>
  <si>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</si>
  <si>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</si>
  <si>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</si>
  <si>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</si>
  <si>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</si>
  <si>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</si>
  <si>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</si>
  <si>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</si>
  <si>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</si>
  <si>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</si>
  <si>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</si>
  <si>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</si>
  <si>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</si>
  <si>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</si>
  <si>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</si>
  <si>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</si>
  <si>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</si>
  <si>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</si>
  <si>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</si>
  <si>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</si>
  <si>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</si>
  <si>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</si>
  <si>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</si>
  <si>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</si>
  <si>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</si>
  <si>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</si>
  <si>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</si>
  <si>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</si>
  <si>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</si>
  <si>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</si>
  <si>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</si>
  <si>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</si>
  <si>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</si>
  <si>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</si>
  <si>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</si>
  <si>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</si>
  <si>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</si>
  <si>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</si>
  <si>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</si>
  <si>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</si>
  <si>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</si>
  <si>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</si>
  <si>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</si>
  <si>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</si>
  <si>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</si>
  <si>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</si>
  <si>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</si>
  <si>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</si>
  <si>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</si>
  <si>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</si>
  <si>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</si>
  <si>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</si>
  <si>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</si>
  <si>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</si>
  <si>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</si>
  <si>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</si>
  <si>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</si>
  <si>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</si>
  <si>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</si>
  <si>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</si>
  <si>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</si>
  <si>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</si>
  <si>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</si>
  <si>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</si>
  <si>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</si>
  <si>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</si>
  <si>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</si>
  <si>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</si>
  <si>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</si>
  <si>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</si>
  <si>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</si>
  <si>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</si>
  <si>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</si>
  <si>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</si>
  <si>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</si>
  <si>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</si>
  <si>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</si>
  <si>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</si>
  <si>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</si>
  <si>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</si>
  <si>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</si>
  <si>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</si>
  <si>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</si>
  <si>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</si>
  <si>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</si>
  <si>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</si>
  <si>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</si>
  <si>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</si>
  <si>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</si>
  <si>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</si>
  <si>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</si>
  <si>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</si>
  <si>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</si>
  <si>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</si>
  <si>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</si>
  <si>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</si>
  <si>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</si>
  <si>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</si>
  <si>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</si>
  <si>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</si>
  <si>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</si>
  <si>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</si>
  <si>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</si>
  <si>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</si>
  <si>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</si>
  <si>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</si>
  <si>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</si>
  <si>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</si>
  <si>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</si>
  <si>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</si>
  <si>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</si>
  <si>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</si>
  <si>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</si>
  <si>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</si>
  <si>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</si>
  <si>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</si>
  <si>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</si>
  <si>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</si>
  <si>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</si>
  <si>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</si>
  <si>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</si>
  <si>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</si>
  <si>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</si>
  <si>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</si>
  <si>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</si>
  <si>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</si>
  <si>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</si>
  <si>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</si>
  <si>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</si>
  <si>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</si>
  <si>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</si>
  <si>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</si>
  <si>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</si>
  <si>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</si>
  <si>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</si>
  <si>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</si>
  <si>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</si>
  <si>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</si>
  <si>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</si>
  <si>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</si>
  <si>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</si>
  <si>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</si>
  <si>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</si>
  <si>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</si>
  <si>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</si>
  <si>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</si>
  <si>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</si>
  <si>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</si>
  <si>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</si>
  <si>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</si>
  <si>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</si>
  <si>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</si>
  <si>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</si>
  <si>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</si>
  <si>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</si>
  <si>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</si>
  <si>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</si>
  <si>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</si>
  <si>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</si>
  <si>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</si>
  <si>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</si>
  <si>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</si>
  <si>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</si>
  <si>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</si>
  <si>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</si>
  <si>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</si>
  <si>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</si>
  <si>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</si>
  <si>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</si>
  <si>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</si>
  <si>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</si>
  <si>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</si>
  <si>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</si>
  <si>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</si>
  <si>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</si>
  <si>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</si>
  <si>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</si>
  <si>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</si>
  <si>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</si>
  <si>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</si>
  <si>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</si>
  <si>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</si>
  <si>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</si>
  <si>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</si>
  <si>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</si>
  <si>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</si>
  <si>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</si>
  <si>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</si>
  <si>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</si>
  <si>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</si>
  <si>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</si>
  <si>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</si>
  <si>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</si>
  <si>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</si>
  <si>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</si>
  <si>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</si>
  <si>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</si>
  <si>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</si>
  <si>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</si>
  <si>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</si>
  <si>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</si>
  <si>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</si>
  <si>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</si>
  <si>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</si>
  <si>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</si>
  <si>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</si>
  <si>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</si>
  <si>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</si>
  <si>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</si>
  <si>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</si>
  <si>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</si>
  <si>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</si>
  <si>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</si>
  <si>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</si>
  <si>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</si>
  <si>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</si>
  <si>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</si>
  <si>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</si>
  <si>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</si>
  <si>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</si>
  <si>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</si>
  <si>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</si>
  <si>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</si>
  <si>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</si>
  <si>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</si>
  <si>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</si>
  <si>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</si>
  <si>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</si>
  <si>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</si>
  <si>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</si>
  <si>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</si>
  <si>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</si>
  <si>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</si>
  <si>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</si>
  <si>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</si>
  <si>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</si>
  <si>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</si>
  <si>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</si>
  <si>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</si>
  <si>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</si>
  <si>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</si>
  <si>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</si>
  <si>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</si>
  <si>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</si>
  <si>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</si>
  <si>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</si>
  <si>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</si>
  <si>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</si>
  <si>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</si>
  <si>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</si>
  <si>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</si>
  <si>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</si>
  <si>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</si>
  <si>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</si>
  <si>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</si>
  <si>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</si>
  <si>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</si>
  <si>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</si>
  <si>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</si>
  <si>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</si>
  <si>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</si>
  <si>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</si>
  <si>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</si>
  <si>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</si>
  <si>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</si>
  <si>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</si>
  <si>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</si>
  <si>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</si>
  <si>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</si>
  <si>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</si>
  <si>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</si>
  <si>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</si>
  <si>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</si>
  <si>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</si>
  <si>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</si>
  <si>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</si>
  <si>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</si>
  <si>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</si>
  <si>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</si>
  <si>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</si>
  <si>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</si>
  <si>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</si>
  <si>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</si>
  <si>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</si>
  <si>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</si>
  <si>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</si>
  <si>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</si>
  <si>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</si>
  <si>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</si>
  <si>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</si>
  <si>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</si>
  <si>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</si>
  <si>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</si>
  <si>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</si>
  <si>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</si>
  <si>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</si>
  <si>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</si>
  <si>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</si>
  <si>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</si>
  <si>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</si>
  <si>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</si>
  <si>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</si>
  <si>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</si>
  <si>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</si>
  <si>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</si>
  <si>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</si>
  <si>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</si>
  <si>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</si>
  <si>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</si>
  <si>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</si>
  <si>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</si>
  <si>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</si>
  <si>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</si>
  <si>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</si>
  <si>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</si>
  <si>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</si>
  <si>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</si>
  <si>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</si>
  <si>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</si>
  <si>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</si>
  <si>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</si>
  <si>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</si>
  <si>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</si>
  <si>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</si>
  <si>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</si>
  <si>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</si>
  <si>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</si>
  <si>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</si>
  <si>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</si>
  <si>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</si>
  <si>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</si>
  <si>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</si>
  <si>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</si>
  <si>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</si>
  <si>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</si>
  <si>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</si>
  <si>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</si>
  <si>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</si>
  <si>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</si>
  <si>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</si>
  <si>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</si>
  <si>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</si>
  <si>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</si>
  <si>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</si>
  <si>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</si>
  <si>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</si>
  <si>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</si>
  <si>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</si>
  <si>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</si>
  <si>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</si>
  <si>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</si>
  <si>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</si>
  <si>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</si>
  <si>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</si>
  <si>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</si>
  <si>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</si>
  <si>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</si>
  <si>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</si>
  <si>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</si>
  <si>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</si>
  <si>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</si>
  <si>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</si>
  <si>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</si>
  <si>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</si>
  <si>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</si>
  <si>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</si>
  <si>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</si>
  <si>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</si>
  <si>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</si>
  <si>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</si>
  <si>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</si>
  <si>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</si>
  <si>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</si>
  <si>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</si>
  <si>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</si>
  <si>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</si>
  <si>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</si>
  <si>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</si>
  <si>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</si>
  <si>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</si>
  <si>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</si>
  <si>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</si>
  <si>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</si>
  <si>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</si>
  <si>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</si>
  <si>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</si>
  <si>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</si>
  <si>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</si>
  <si>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</si>
  <si>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</si>
  <si>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</si>
  <si>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</si>
  <si>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</si>
  <si>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</si>
  <si>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</si>
  <si>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</si>
  <si>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</si>
  <si>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</si>
  <si>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</si>
  <si>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</si>
  <si>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</si>
  <si>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</si>
  <si>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</si>
  <si>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</si>
  <si>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</si>
  <si>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</si>
  <si>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</si>
  <si>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</si>
  <si>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</si>
  <si>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</si>
  <si>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</si>
  <si>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</si>
  <si>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</si>
  <si>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</si>
  <si>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</si>
  <si>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</si>
  <si>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</si>
  <si>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</si>
  <si>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</si>
  <si>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</si>
  <si>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</si>
  <si>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</si>
  <si>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</si>
  <si>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</si>
  <si>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</si>
  <si>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</si>
  <si>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</si>
  <si>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</si>
  <si>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</si>
  <si>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</si>
  <si>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</si>
  <si>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</si>
  <si>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</si>
  <si>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</si>
  <si>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</si>
  <si>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</si>
  <si>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</si>
  <si>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</si>
  <si>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</si>
  <si>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</si>
  <si>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</si>
  <si>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</si>
  <si>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</si>
  <si>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</si>
  <si>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</si>
  <si>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</si>
  <si>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</si>
  <si>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</si>
  <si>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</si>
  <si>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</si>
  <si>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</si>
  <si>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</si>
  <si>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</si>
  <si>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</si>
  <si>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</si>
  <si>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</si>
  <si>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</si>
  <si>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</si>
  <si>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</si>
  <si>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</si>
  <si>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</si>
  <si>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</si>
  <si>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</si>
  <si>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</si>
  <si>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</si>
  <si>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</si>
  <si>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</si>
  <si>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</si>
  <si>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</si>
  <si>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</si>
  <si>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</si>
  <si>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</si>
  <si>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</si>
  <si>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</si>
  <si>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</si>
  <si>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</si>
  <si>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</si>
  <si>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</si>
  <si>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</si>
  <si>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</si>
  <si>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</si>
  <si>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</si>
  <si>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</si>
  <si>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</si>
  <si>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</si>
  <si>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</si>
  <si>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</si>
  <si>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</si>
  <si>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</si>
  <si>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</si>
  <si>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</si>
  <si>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</si>
  <si>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</si>
  <si>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</si>
  <si>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</si>
  <si>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</si>
  <si>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</si>
  <si>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</si>
  <si>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</si>
  <si>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</si>
  <si>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</si>
  <si>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</si>
  <si>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</si>
  <si>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</si>
  <si>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</si>
  <si>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</si>
  <si>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</si>
  <si>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</si>
  <si>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</si>
  <si>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</si>
  <si>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</si>
  <si>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</si>
  <si>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</si>
  <si>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</si>
  <si>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</si>
  <si>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</si>
  <si>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</si>
  <si>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</si>
  <si>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</si>
  <si>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</si>
  <si>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</si>
  <si>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</si>
  <si>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</si>
  <si>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</si>
  <si>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</si>
  <si>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</si>
  <si>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</si>
  <si>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</si>
  <si>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</si>
  <si>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</si>
  <si>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</si>
  <si>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</si>
  <si>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</si>
  <si>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</si>
  <si>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</si>
  <si>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</si>
  <si>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</si>
  <si>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</si>
  <si>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</si>
  <si>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</si>
  <si>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</si>
  <si>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</si>
  <si>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</si>
  <si>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</si>
  <si>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</si>
  <si>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</si>
  <si>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</si>
  <si>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</si>
  <si>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</si>
  <si>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</si>
  <si>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</si>
  <si>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</si>
  <si>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</si>
  <si>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</si>
  <si>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</si>
  <si>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</si>
  <si>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</si>
  <si>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</si>
  <si>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</si>
  <si>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</si>
  <si>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</si>
  <si>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</si>
  <si>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</si>
  <si>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</si>
  <si>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</si>
  <si>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</si>
  <si>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</si>
  <si>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</si>
  <si>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</si>
  <si>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</si>
  <si>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</si>
  <si>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</si>
  <si>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</si>
  <si>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</si>
  <si>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</si>
  <si>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</si>
  <si>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</si>
  <si>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</si>
  <si>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</si>
  <si>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</si>
  <si>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</si>
  <si>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</si>
  <si>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</si>
  <si>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</si>
  <si>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</si>
  <si>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</si>
  <si>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</si>
  <si>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</si>
  <si>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</si>
  <si>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</si>
  <si>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</si>
  <si>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</si>
  <si>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</si>
  <si>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</si>
  <si>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</si>
  <si>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</si>
  <si>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</si>
  <si>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</si>
  <si>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</si>
  <si>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</si>
  <si>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</si>
  <si>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</si>
  <si>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</si>
  <si>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</si>
  <si>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</si>
  <si>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</si>
  <si>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</si>
  <si>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</si>
  <si>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</si>
  <si>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</si>
  <si>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</si>
  <si>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</si>
  <si>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</si>
  <si>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</si>
  <si>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</si>
  <si>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</si>
  <si>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</si>
  <si>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</si>
  <si>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</si>
  <si>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</si>
  <si>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</si>
  <si>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</si>
  <si>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</si>
  <si>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</si>
  <si>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</si>
  <si>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</si>
  <si>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</si>
  <si>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</si>
  <si>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</si>
  <si>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</si>
  <si>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</si>
  <si>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</si>
  <si>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</si>
  <si>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</si>
  <si>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</si>
  <si>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</si>
  <si>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</si>
  <si>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</si>
  <si>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</si>
  <si>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</si>
  <si>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</si>
  <si>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</si>
  <si>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</si>
  <si>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</si>
  <si>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</si>
  <si>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</si>
  <si>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</si>
  <si>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</si>
  <si>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</si>
  <si>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</si>
  <si>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</si>
  <si>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</si>
  <si>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</si>
  <si>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</si>
  <si>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</si>
  <si>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</si>
  <si>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</si>
  <si>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</si>
  <si>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</si>
  <si>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</si>
  <si>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</si>
  <si>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</si>
  <si>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</si>
  <si>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</si>
  <si>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</si>
  <si>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</si>
  <si>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</si>
  <si>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</si>
  <si>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</si>
  <si>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</si>
  <si>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</si>
  <si>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</si>
  <si>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</si>
  <si>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</si>
  <si>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</si>
  <si>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</si>
  <si>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</si>
  <si>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</si>
  <si>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</si>
  <si>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</si>
  <si>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</si>
  <si>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</si>
  <si>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</si>
  <si>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</si>
  <si>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</si>
  <si>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</si>
  <si>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</si>
  <si>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</si>
  <si>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</si>
  <si>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</si>
  <si>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</si>
  <si>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</si>
  <si>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</si>
  <si>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</si>
  <si>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</si>
  <si>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</si>
  <si>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</si>
  <si>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</si>
  <si>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</si>
  <si>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</si>
  <si>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</si>
  <si>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</si>
  <si>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</si>
  <si>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</si>
  <si>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</si>
  <si>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</si>
  <si>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</si>
  <si>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</si>
  <si>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</si>
  <si>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</si>
  <si>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</si>
  <si>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</si>
  <si>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</si>
  <si>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</si>
  <si>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</si>
  <si>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</si>
  <si>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</si>
  <si>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</si>
  <si>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</si>
  <si>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</si>
  <si>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</si>
  <si>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</si>
  <si>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</si>
  <si>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</si>
  <si>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</si>
  <si>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</si>
  <si>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</si>
  <si>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</si>
  <si>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</si>
  <si>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</si>
  <si>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</si>
  <si>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</si>
  <si>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</si>
  <si>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</si>
  <si>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</si>
  <si>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</si>
  <si>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</si>
  <si>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</si>
  <si>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</si>
  <si>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</si>
  <si>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</si>
  <si>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</si>
  <si>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</si>
  <si>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</si>
  <si>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</si>
  <si>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</si>
  <si>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</si>
  <si>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</si>
  <si>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</si>
  <si>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</si>
  <si>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</si>
  <si>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</si>
  <si>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</si>
  <si>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</si>
  <si>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</si>
  <si>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</si>
  <si>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</si>
  <si>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</si>
  <si>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</si>
  <si>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</si>
  <si>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</si>
  <si>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</si>
  <si>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</si>
  <si>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</si>
  <si>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</si>
  <si>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</si>
  <si>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</si>
  <si>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</si>
  <si>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</si>
  <si>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</si>
  <si>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</si>
  <si>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</si>
  <si>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</si>
  <si>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</si>
  <si>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</si>
  <si>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</si>
  <si>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</si>
  <si>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</si>
  <si>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</si>
  <si>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</si>
  <si>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</si>
  <si>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</si>
  <si>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</si>
  <si>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</si>
  <si>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</si>
  <si>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</si>
  <si>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</si>
  <si>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</si>
  <si>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</si>
  <si>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</si>
  <si>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</si>
  <si>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</si>
  <si>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</si>
  <si>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</si>
  <si>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</si>
  <si>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</si>
  <si>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</si>
  <si>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</si>
  <si>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</si>
  <si>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</si>
  <si>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</si>
  <si>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</si>
  <si>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</si>
  <si>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</si>
  <si>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</si>
  <si>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</si>
  <si>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</si>
  <si>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</si>
  <si>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</si>
  <si>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</si>
  <si>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</si>
  <si>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</si>
  <si>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</si>
  <si>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</si>
  <si>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</si>
  <si>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</si>
  <si>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</si>
  <si>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</si>
  <si>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</si>
  <si>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</si>
  <si>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</si>
  <si>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</si>
  <si>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</si>
  <si>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</si>
  <si>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</si>
  <si>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</si>
  <si>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</si>
  <si>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</si>
  <si>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</si>
  <si>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</si>
  <si>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</si>
  <si>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</si>
  <si>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</si>
  <si>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</si>
  <si>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</si>
  <si>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</si>
  <si>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</si>
  <si>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</si>
  <si>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</si>
  <si>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</si>
  <si>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</si>
  <si>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</si>
  <si>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</si>
  <si>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</si>
  <si>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</si>
  <si>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</si>
  <si>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</si>
  <si>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</si>
  <si>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</si>
  <si>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</si>
  <si>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</si>
  <si>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</si>
  <si>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</si>
  <si>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</si>
  <si>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</si>
  <si>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</si>
  <si>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</si>
  <si>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</si>
  <si>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</si>
  <si>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</si>
  <si>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</si>
  <si>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</si>
  <si>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</si>
  <si>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</si>
  <si>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</si>
  <si>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</si>
  <si>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</si>
  <si>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</si>
  <si>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</si>
  <si>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</si>
  <si>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</si>
  <si>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</si>
  <si>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</si>
  <si>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</si>
  <si>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</si>
  <si>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</si>
  <si>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</si>
  <si>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</si>
  <si>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</si>
  <si>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</si>
  <si>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</si>
  <si>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</si>
  <si>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</si>
  <si>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</si>
  <si>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</si>
  <si>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</si>
  <si>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</si>
  <si>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</si>
  <si>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</si>
  <si>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</si>
  <si>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</si>
  <si>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</si>
  <si>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</si>
  <si>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</si>
  <si>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</si>
  <si>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</si>
  <si>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</si>
  <si>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</si>
  <si>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</si>
  <si>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</si>
  <si>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</si>
  <si>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</si>
  <si>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</si>
  <si>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</si>
  <si>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</si>
  <si>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</si>
  <si>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</si>
  <si>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</si>
  <si>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</si>
  <si>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</si>
  <si>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</si>
  <si>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</si>
  <si>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</si>
  <si>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</si>
  <si>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</si>
  <si>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</si>
  <si>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</si>
  <si>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</si>
  <si>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</si>
  <si>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</si>
  <si>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</si>
  <si>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</si>
  <si>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</si>
  <si>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</si>
  <si>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</si>
  <si>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</si>
  <si>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</si>
  <si>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</si>
  <si>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</si>
  <si>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</si>
  <si>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</si>
  <si>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</si>
  <si>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</si>
  <si>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</si>
  <si>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</si>
  <si>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</si>
  <si>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</si>
  <si>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</si>
  <si>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</si>
  <si>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</si>
  <si>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</si>
  <si>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</si>
  <si>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</si>
  <si>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</si>
  <si>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</si>
  <si>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</si>
  <si>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</si>
  <si>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</si>
  <si>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</si>
  <si>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</si>
  <si>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</si>
  <si>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</si>
  <si>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</si>
  <si>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</si>
  <si>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</si>
  <si>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</si>
  <si>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</si>
  <si>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</si>
  <si>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</si>
  <si>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</si>
  <si>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</si>
  <si>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</si>
  <si>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</si>
  <si>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</si>
  <si>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</si>
  <si>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</si>
  <si>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</si>
  <si>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</si>
  <si>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</si>
  <si>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</si>
  <si>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</si>
  <si>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</si>
  <si>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</si>
  <si>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</si>
  <si>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</si>
  <si>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</si>
  <si>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</si>
  <si>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</si>
  <si>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</si>
  <si>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</si>
  <si>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</si>
  <si>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</si>
  <si>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</si>
  <si>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</si>
  <si>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</si>
  <si>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</si>
  <si>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</si>
  <si>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</si>
  <si>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</si>
  <si>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</si>
  <si>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</si>
  <si>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</si>
  <si>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</si>
  <si>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</si>
  <si>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</si>
  <si>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</si>
  <si>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</si>
  <si>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</si>
  <si>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</si>
  <si>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</si>
  <si>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</si>
  <si>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</si>
  <si>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</si>
  <si>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</si>
  <si>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</si>
  <si>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</si>
  <si>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</si>
  <si>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</si>
  <si>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</si>
  <si>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</si>
  <si>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</si>
  <si>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</si>
  <si>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</si>
  <si>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</si>
  <si>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</si>
  <si>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</si>
  <si>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</si>
  <si>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</si>
  <si>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</si>
  <si>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</si>
  <si>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</si>
  <si>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</si>
  <si>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</si>
  <si>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</si>
  <si>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</si>
  <si>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</si>
  <si>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</si>
  <si>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</si>
  <si>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</si>
  <si>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</si>
  <si>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</si>
  <si>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</si>
  <si>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</si>
  <si>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</si>
  <si>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</si>
  <si>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</si>
  <si>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</si>
  <si>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</si>
  <si>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</si>
  <si>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</si>
  <si>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</si>
  <si>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</si>
  <si>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</si>
  <si>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</si>
  <si>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</si>
  <si>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</si>
  <si>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</si>
  <si>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</si>
  <si>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</si>
  <si>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</si>
  <si>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</si>
  <si>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</si>
  <si>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</si>
  <si>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</si>
  <si>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</si>
  <si>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</si>
  <si>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</si>
  <si>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</si>
  <si>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</si>
  <si>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</si>
  <si>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</si>
  <si>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</si>
  <si>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</si>
  <si>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</si>
  <si>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</si>
  <si>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</si>
  <si>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</si>
  <si>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</si>
  <si>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</si>
  <si>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</si>
  <si>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</si>
  <si>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</si>
  <si>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</si>
  <si>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</si>
  <si>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</si>
  <si>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</si>
  <si>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</si>
  <si>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</si>
  <si>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</si>
  <si>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</si>
  <si>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</si>
  <si>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</si>
  <si>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</si>
  <si>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</si>
  <si>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</si>
  <si>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</si>
  <si>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</si>
  <si>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</si>
  <si>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</si>
  <si>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</si>
  <si>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</si>
  <si>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</si>
  <si>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</si>
  <si>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</si>
  <si>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</si>
  <si>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</si>
  <si>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</si>
  <si>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</si>
  <si>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</si>
  <si>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</si>
  <si>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</si>
  <si>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</si>
  <si>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</si>
  <si>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</si>
  <si>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</si>
  <si>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</si>
  <si>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</si>
  <si>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</si>
  <si>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</si>
  <si>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</si>
  <si>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</si>
  <si>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</si>
  <si>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</si>
  <si>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</si>
  <si>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</si>
  <si>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</si>
  <si>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</si>
  <si>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</si>
  <si>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</si>
  <si>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</si>
  <si>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</si>
  <si>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</si>
  <si>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</si>
  <si>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</si>
  <si>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</si>
  <si>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</si>
  <si>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</si>
  <si>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</si>
  <si>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</si>
  <si>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</si>
  <si>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</si>
  <si>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</si>
  <si>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</si>
  <si>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</si>
  <si>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</si>
  <si>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</si>
  <si>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</si>
  <si>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</si>
  <si>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</si>
  <si>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</si>
  <si>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</si>
  <si>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</si>
  <si>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</si>
  <si>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</si>
  <si>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</si>
  <si>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</si>
  <si>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</si>
  <si>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</si>
  <si>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</si>
  <si>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</si>
  <si>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</si>
  <si>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</si>
  <si>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</si>
  <si>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</si>
  <si>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</si>
  <si>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</si>
  <si>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</si>
  <si>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</si>
  <si>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</si>
  <si>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</si>
  <si>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</si>
  <si>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</si>
  <si>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</si>
  <si>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</si>
  <si>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</si>
  <si>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</si>
  <si>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</si>
  <si>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</si>
  <si>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</si>
  <si>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</si>
  <si>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</si>
  <si>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</si>
  <si>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</si>
  <si>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</si>
  <si>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</si>
  <si>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</si>
  <si>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</si>
  <si>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</si>
  <si>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</si>
  <si>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</si>
  <si>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</si>
  <si>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</si>
  <si>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</si>
  <si>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</si>
  <si>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</si>
  <si>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</si>
  <si>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</si>
  <si>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</si>
  <si>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</si>
  <si>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</si>
  <si>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</si>
  <si>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</si>
  <si>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</si>
  <si>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</si>
  <si>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</si>
  <si>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</si>
  <si>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</si>
  <si>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</si>
  <si>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</si>
  <si>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</si>
  <si>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</si>
  <si>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</si>
  <si>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</si>
  <si>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</si>
  <si>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</si>
  <si>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</si>
  <si>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</si>
  <si>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</si>
  <si>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</si>
  <si>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</si>
  <si>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</si>
  <si>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</si>
  <si>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</si>
  <si>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</si>
  <si>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</si>
  <si>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</si>
  <si>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</si>
  <si>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</si>
  <si>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</si>
  <si>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</si>
  <si>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</si>
  <si>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</si>
  <si>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</si>
  <si>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</si>
  <si>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</si>
  <si>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</si>
  <si>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</si>
  <si>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</si>
  <si>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</si>
  <si>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</si>
  <si>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</si>
  <si>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</si>
  <si>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</si>
  <si>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</si>
  <si>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</si>
  <si>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</si>
  <si>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</si>
  <si>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</si>
  <si>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</si>
  <si>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</si>
  <si>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</si>
  <si>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</si>
  <si>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</si>
  <si>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</si>
  <si>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</si>
  <si>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</si>
  <si>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</si>
  <si>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</si>
  <si>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</si>
  <si>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</si>
  <si>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</si>
  <si>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</si>
  <si>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</si>
  <si>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</si>
  <si>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</si>
  <si>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</si>
  <si>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</si>
  <si>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</si>
  <si>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</si>
  <si>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</si>
  <si>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</si>
  <si>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</si>
  <si>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</si>
  <si>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</si>
  <si>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</si>
  <si>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</si>
  <si>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</si>
  <si>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</si>
  <si>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</si>
  <si>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</si>
  <si>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</si>
  <si>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</si>
  <si>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</si>
  <si>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</si>
  <si>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</si>
  <si>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</si>
  <si>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</si>
  <si>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</si>
  <si>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</si>
  <si>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</si>
  <si>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</si>
  <si>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</si>
  <si>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</si>
  <si>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</si>
  <si>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</si>
  <si>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</si>
  <si>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</si>
  <si>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</si>
  <si>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</si>
  <si>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</si>
  <si>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</si>
  <si>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</si>
  <si>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</si>
  <si>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</si>
  <si>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</si>
  <si>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</si>
  <si>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</si>
  <si>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</si>
  <si>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</si>
  <si>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</si>
  <si>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</si>
  <si>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</si>
  <si>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</si>
  <si>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</si>
  <si>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</si>
  <si>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</si>
  <si>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</si>
  <si>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</si>
  <si>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</si>
  <si>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</si>
  <si>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</si>
  <si>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</si>
  <si>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</si>
  <si>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</si>
  <si>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</si>
  <si>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</si>
  <si>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</si>
  <si>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</si>
  <si>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</si>
  <si>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</si>
  <si>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</si>
  <si>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</si>
  <si>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</si>
  <si>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</si>
  <si>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</si>
  <si>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</si>
  <si>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</si>
  <si>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</si>
  <si>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</si>
  <si>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</si>
  <si>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</si>
  <si>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</si>
  <si>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</si>
  <si>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</si>
  <si>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</si>
  <si>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</si>
  <si>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</si>
  <si>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</si>
  <si>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</si>
  <si>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</si>
  <si>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</si>
  <si>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</si>
  <si>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</si>
  <si>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</si>
  <si>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</si>
  <si>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</si>
  <si>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</si>
  <si>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</si>
  <si>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</si>
  <si>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</si>
  <si>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</si>
  <si>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</si>
  <si>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</si>
  <si>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</si>
  <si>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</si>
  <si>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</si>
  <si>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</si>
  <si>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</si>
  <si>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</si>
  <si>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</si>
  <si>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</si>
  <si>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</si>
  <si>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</si>
  <si>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</si>
  <si>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</si>
  <si>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</si>
  <si>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</si>
  <si>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</si>
  <si>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</si>
  <si>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</si>
  <si>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</si>
  <si>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</si>
  <si>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</si>
  <si>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</si>
  <si>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</si>
  <si>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</si>
  <si>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</si>
  <si>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</si>
  <si>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</si>
  <si>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</si>
  <si>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</si>
  <si>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</si>
  <si>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</si>
  <si>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</si>
  <si>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</si>
  <si>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</si>
  <si>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</si>
  <si>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</si>
  <si>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</si>
  <si>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</si>
  <si>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</si>
  <si>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</si>
  <si>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</si>
  <si>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</si>
  <si>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</si>
  <si>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</si>
  <si>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</si>
  <si>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</si>
  <si>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</si>
  <si>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</si>
  <si>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</si>
  <si>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</si>
  <si>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</si>
  <si>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</si>
  <si>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</si>
  <si>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</si>
  <si>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</si>
  <si>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</si>
  <si>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</si>
  <si>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</si>
  <si>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</si>
  <si>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</si>
  <si>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</si>
  <si>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</si>
  <si>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</si>
  <si>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</si>
  <si>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</si>
  <si>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</si>
  <si>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</si>
  <si>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</si>
  <si>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</si>
  <si>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</si>
  <si>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</si>
  <si>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</si>
  <si>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</si>
  <si>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</si>
  <si>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</si>
  <si>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</si>
  <si>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</si>
  <si>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</si>
  <si>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</si>
  <si>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</si>
  <si>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</si>
  <si>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</si>
  <si>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</si>
  <si>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</si>
  <si>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</si>
  <si>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</si>
  <si>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</si>
  <si>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</si>
  <si>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</si>
  <si>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</si>
  <si>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</si>
  <si>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</si>
  <si>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</si>
  <si>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</si>
  <si>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</si>
  <si>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</si>
  <si>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</si>
  <si>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</si>
  <si>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</si>
  <si>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</si>
  <si>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</si>
  <si>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</si>
  <si>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</si>
  <si>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</si>
  <si>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</si>
  <si>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</si>
  <si>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</si>
  <si>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</si>
  <si>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</si>
  <si>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</si>
  <si>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</si>
  <si>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</si>
  <si>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</si>
  <si>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</si>
  <si>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</si>
  <si>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</si>
  <si>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</si>
  <si>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</si>
  <si>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</si>
  <si>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</si>
  <si>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</si>
  <si>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</si>
  <si>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</si>
  <si>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</si>
  <si>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</si>
  <si>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</si>
  <si>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</si>
  <si>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</si>
  <si>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</si>
  <si>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</si>
  <si>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</si>
  <si>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</si>
  <si>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</si>
  <si>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</si>
  <si>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</si>
  <si>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</si>
  <si>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</si>
  <si>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</si>
  <si>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</si>
  <si>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</si>
  <si>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</si>
  <si>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</si>
  <si>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</si>
  <si>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</si>
  <si>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</si>
  <si>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</si>
  <si>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</si>
  <si>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</si>
  <si>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</si>
  <si>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</si>
  <si>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</si>
  <si>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</si>
  <si>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</si>
  <si>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</si>
  <si>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</si>
  <si>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</si>
  <si>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</si>
  <si>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</si>
  <si>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</si>
  <si>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</si>
  <si>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</si>
  <si>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</si>
  <si>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</si>
  <si>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</si>
  <si>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</si>
  <si>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</si>
  <si>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</si>
  <si>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</si>
  <si>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</si>
  <si>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</si>
  <si>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</si>
  <si>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</si>
  <si>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</si>
  <si>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</si>
  <si>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</si>
  <si>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</si>
  <si>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</si>
  <si>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</si>
  <si>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</si>
  <si>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</si>
  <si>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</si>
  <si>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</si>
  <si>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</si>
  <si>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</si>
  <si>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</si>
  <si>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</si>
  <si>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</si>
  <si>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</si>
  <si>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</si>
  <si>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</si>
  <si>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</si>
  <si>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</si>
  <si>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</si>
  <si>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</si>
  <si>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</si>
  <si>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</si>
  <si>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</si>
  <si>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</si>
  <si>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</si>
  <si>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</si>
  <si>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</si>
  <si>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</si>
  <si>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</si>
  <si>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</si>
  <si>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</si>
  <si>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</si>
  <si>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</si>
  <si>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</si>
  <si>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</si>
  <si>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</si>
  <si>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</si>
  <si>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</si>
  <si>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</si>
  <si>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</si>
  <si>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</si>
  <si>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</si>
  <si>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</si>
  <si>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</si>
  <si>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</si>
  <si>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</si>
  <si>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</si>
  <si>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</si>
  <si>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</si>
  <si>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</si>
  <si>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</si>
  <si>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</si>
  <si>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</si>
  <si>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</si>
  <si>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</si>
  <si>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</si>
  <si>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</si>
  <si>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</si>
  <si>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</si>
  <si>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</si>
  <si>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</si>
  <si>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</si>
  <si>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</si>
  <si>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</si>
  <si>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</si>
  <si>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</si>
  <si>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</si>
  <si>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</si>
  <si>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</si>
  <si>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</si>
  <si>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</si>
  <si>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</si>
  <si>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</si>
  <si>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</si>
  <si>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</si>
  <si>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</si>
  <si>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</si>
  <si>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</si>
  <si>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</si>
  <si>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</si>
  <si>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</si>
  <si>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</si>
  <si>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</si>
  <si>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</si>
  <si>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</si>
  <si>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</si>
  <si>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</si>
  <si>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</si>
  <si>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</si>
  <si>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</si>
  <si>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</si>
  <si>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</si>
  <si>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</si>
  <si>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</si>
  <si>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</si>
  <si>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</si>
  <si>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</si>
  <si>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</si>
  <si>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</si>
  <si>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</si>
  <si>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</si>
  <si>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</si>
  <si>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</si>
  <si>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</si>
  <si>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</si>
  <si>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</si>
  <si>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</si>
  <si>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</si>
  <si>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</si>
  <si>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</si>
  <si>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</si>
  <si>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</si>
  <si>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</si>
  <si>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</si>
  <si>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</si>
  <si>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</si>
  <si>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</si>
  <si>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</si>
  <si>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</si>
  <si>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</si>
  <si>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</si>
  <si>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</si>
  <si>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</si>
  <si>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</si>
  <si>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</si>
  <si>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</si>
  <si>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</si>
  <si>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</si>
  <si>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</si>
  <si>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</si>
  <si>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</si>
  <si>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</si>
  <si>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</si>
  <si>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</si>
  <si>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</si>
  <si>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</si>
  <si>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</si>
  <si>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</si>
  <si>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</si>
  <si>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</si>
  <si>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</si>
  <si>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</si>
  <si>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</si>
  <si>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</si>
  <si>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</si>
  <si>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</si>
  <si>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</si>
  <si>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</si>
  <si>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</si>
  <si>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</si>
  <si>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</si>
  <si>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</si>
  <si>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</si>
  <si>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</si>
  <si>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</si>
  <si>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</si>
  <si>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</si>
  <si>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</si>
  <si>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</si>
  <si>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</si>
  <si>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</si>
  <si>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</si>
  <si>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</si>
  <si>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</si>
  <si>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</si>
  <si>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</si>
  <si>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</si>
  <si>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</si>
  <si>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</si>
  <si>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</si>
  <si>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</si>
  <si>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</si>
  <si>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</si>
  <si>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</si>
  <si>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</si>
  <si>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</si>
  <si>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</si>
  <si>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</si>
  <si>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</si>
  <si>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</si>
  <si>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</si>
  <si>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</si>
  <si>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</si>
  <si>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</si>
  <si>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</si>
  <si>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</si>
  <si>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</si>
  <si>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</si>
  <si>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</si>
  <si>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</si>
  <si>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</si>
  <si>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</si>
  <si>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</si>
  <si>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</si>
  <si>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</si>
  <si>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</si>
  <si>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</si>
  <si>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</si>
  <si>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</si>
  <si>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</si>
  <si>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</si>
  <si>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</si>
  <si>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</si>
  <si>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</si>
  <si>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</si>
  <si>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</si>
  <si>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</si>
  <si>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</si>
  <si>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</si>
  <si>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</si>
  <si>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</si>
  <si>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</si>
  <si>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</si>
  <si>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</si>
  <si>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</si>
  <si>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</si>
  <si>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</si>
  <si>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</si>
  <si>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</si>
  <si>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</si>
  <si>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</si>
  <si>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</si>
  <si>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</si>
  <si>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</si>
  <si>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</si>
  <si>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</si>
  <si>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</si>
  <si>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</si>
  <si>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</si>
  <si>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</si>
  <si>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</si>
  <si>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</si>
  <si>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</si>
  <si>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</si>
  <si>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</si>
  <si>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</si>
  <si>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</si>
  <si>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</si>
  <si>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</si>
  <si>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</si>
  <si>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</si>
  <si>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</si>
  <si>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</si>
  <si>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</si>
  <si>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</si>
  <si>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</si>
  <si>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</si>
  <si>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</si>
  <si>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</si>
  <si>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</si>
  <si>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</si>
  <si>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</si>
  <si>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</si>
  <si>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</si>
  <si>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</si>
  <si>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</si>
  <si>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</si>
  <si>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</si>
  <si>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</si>
  <si>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</si>
  <si>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</si>
  <si>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</si>
  <si>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</si>
  <si>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</si>
  <si>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</si>
  <si>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</si>
  <si>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</si>
  <si>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</si>
  <si>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</si>
  <si>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</si>
  <si>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</si>
  <si>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</si>
  <si>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</si>
  <si>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</si>
  <si>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</si>
  <si>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</si>
  <si>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</si>
  <si>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</si>
  <si>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</si>
  <si>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</si>
  <si>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</si>
  <si>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</si>
  <si>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</si>
  <si>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</si>
  <si>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</si>
  <si>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</si>
  <si>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</si>
  <si>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</si>
  <si>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</si>
  <si>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</si>
  <si>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</si>
  <si>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</si>
  <si>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</si>
  <si>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</si>
  <si>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</si>
  <si>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</si>
  <si>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</si>
  <si>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</si>
  <si>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</si>
  <si>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</si>
  <si>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</si>
  <si>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</si>
  <si>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</si>
  <si>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</si>
  <si>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</si>
  <si>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</si>
  <si>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</si>
  <si>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</si>
  <si>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</si>
  <si>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</si>
  <si>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</si>
  <si>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</si>
  <si>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</si>
  <si>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</si>
  <si>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</si>
  <si>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</si>
  <si>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</si>
  <si>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</si>
  <si>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</si>
  <si>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</si>
  <si>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</si>
  <si>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</si>
  <si>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</si>
  <si>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</si>
  <si>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</si>
  <si>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</si>
  <si>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</si>
  <si>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</si>
  <si>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</si>
  <si>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</si>
  <si>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</si>
  <si>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</si>
  <si>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</si>
  <si>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</si>
  <si>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</si>
  <si>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</si>
  <si>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</si>
  <si>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</si>
  <si>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</si>
  <si>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</si>
  <si>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</si>
  <si>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</si>
  <si>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</si>
  <si>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</si>
  <si>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</si>
  <si>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</si>
  <si>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</si>
  <si>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</si>
  <si>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</si>
  <si>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</si>
  <si>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</si>
  <si>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</si>
  <si>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</si>
  <si>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</si>
  <si>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</si>
  <si>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</si>
  <si>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</si>
  <si>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</si>
  <si>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</si>
  <si>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</si>
  <si>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</si>
  <si>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</si>
  <si>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</si>
  <si>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</si>
  <si>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</si>
  <si>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</si>
  <si>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</si>
  <si>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</si>
  <si>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</si>
  <si>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</si>
  <si>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</si>
  <si>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</si>
  <si>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</si>
  <si>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</si>
  <si>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</si>
  <si>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</si>
  <si>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</si>
  <si>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</si>
  <si>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</si>
  <si>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</si>
  <si>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</si>
  <si>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</si>
  <si>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</si>
  <si>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</si>
  <si>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</si>
  <si>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</si>
  <si>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</si>
  <si>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</si>
  <si>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</si>
  <si>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</si>
  <si>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</si>
  <si>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</si>
  <si>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</si>
  <si>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</si>
  <si>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</si>
  <si>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</si>
  <si>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</si>
  <si>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</si>
  <si>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</si>
  <si>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</si>
  <si>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</si>
  <si>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</si>
  <si>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</si>
  <si>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</si>
  <si>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</si>
  <si>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</si>
  <si>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</si>
  <si>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</si>
  <si>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</si>
  <si>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</si>
  <si>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</si>
  <si>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</si>
  <si>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</si>
  <si>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</si>
  <si>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</si>
  <si>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</si>
  <si>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</si>
  <si>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</si>
  <si>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</si>
  <si>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</si>
  <si>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</si>
  <si>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</si>
  <si>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</si>
  <si>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</si>
  <si>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</si>
  <si>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</si>
  <si>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</si>
  <si>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</si>
  <si>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</si>
  <si>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</si>
  <si>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</si>
  <si>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</si>
  <si>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</si>
  <si>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</si>
  <si>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</si>
  <si>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</si>
  <si>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</si>
  <si>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</si>
  <si>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</si>
  <si>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</si>
  <si>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</si>
  <si>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</si>
  <si>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</si>
  <si>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</si>
  <si>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</si>
  <si>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</si>
  <si>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</si>
  <si>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</si>
  <si>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</si>
  <si>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</si>
  <si>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</si>
  <si>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</si>
  <si>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</si>
  <si>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</si>
  <si>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</si>
  <si>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</si>
  <si>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</si>
  <si>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</si>
  <si>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</si>
  <si>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</si>
  <si>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</si>
  <si>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</si>
  <si>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</si>
  <si>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</si>
  <si>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</si>
  <si>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</si>
  <si>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</si>
  <si>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</si>
  <si>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</si>
  <si>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</si>
  <si>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</si>
  <si>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</si>
  <si>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</si>
  <si>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</si>
  <si>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</si>
  <si>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</si>
  <si>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</si>
  <si>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</si>
  <si>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</si>
  <si>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</si>
  <si>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</si>
  <si>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</si>
  <si>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</si>
  <si>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</si>
  <si>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</si>
  <si>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</si>
  <si>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</si>
  <si>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</si>
  <si>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</si>
  <si>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</si>
  <si>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</si>
  <si>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</si>
  <si>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</si>
  <si>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</si>
  <si>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</si>
  <si>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</si>
  <si>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</si>
  <si>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</si>
  <si>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</si>
  <si>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</si>
  <si>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</si>
  <si>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</si>
  <si>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</si>
  <si>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</si>
  <si>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</si>
  <si>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</si>
  <si>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</si>
  <si>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</si>
  <si>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</si>
  <si>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</si>
  <si>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</si>
  <si>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</si>
  <si>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</si>
  <si>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</si>
  <si>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</si>
  <si>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</si>
  <si>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</si>
  <si>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</si>
  <si>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</si>
  <si>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</si>
  <si>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</si>
  <si>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</si>
  <si>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</si>
  <si>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</si>
  <si>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</si>
  <si>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</si>
  <si>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</si>
  <si>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</si>
  <si>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</si>
  <si>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</si>
  <si>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</si>
  <si>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</si>
  <si>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</si>
  <si>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</si>
  <si>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</si>
  <si>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</si>
  <si>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</si>
  <si>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</si>
  <si>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</si>
  <si>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</si>
  <si>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</si>
  <si>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</si>
  <si>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</si>
  <si>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</si>
  <si>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</si>
  <si>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</si>
  <si>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</si>
  <si>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</si>
  <si>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</si>
  <si>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</si>
  <si>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</si>
  <si>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</si>
  <si>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</si>
  <si>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</si>
  <si>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</si>
  <si>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</si>
  <si>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</si>
  <si>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</si>
  <si>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</si>
  <si>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</si>
  <si>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</si>
  <si>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</si>
  <si>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</si>
  <si>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</si>
  <si>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</si>
  <si>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</si>
  <si>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</si>
  <si>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</si>
  <si>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</si>
  <si>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</si>
  <si>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</si>
  <si>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</si>
  <si>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</si>
  <si>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</si>
  <si>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</si>
  <si>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</si>
  <si>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</si>
  <si>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</si>
  <si>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</si>
  <si>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</si>
  <si>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</si>
  <si>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</si>
  <si>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</si>
  <si>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</si>
  <si>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</si>
  <si>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</si>
  <si>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</si>
  <si>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</si>
  <si>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</si>
  <si>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</si>
  <si>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</si>
  <si>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</si>
  <si>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</si>
  <si>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</si>
  <si>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</si>
  <si>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</si>
  <si>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</si>
  <si>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</si>
  <si>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</si>
  <si>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</si>
  <si>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</si>
  <si>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</si>
  <si>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</si>
  <si>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</si>
  <si>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</si>
  <si>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</si>
  <si>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</si>
  <si>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</si>
  <si>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</si>
  <si>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</si>
  <si>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</si>
  <si>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</si>
  <si>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</si>
  <si>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</si>
  <si>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</si>
  <si>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</si>
  <si>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</si>
  <si>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</si>
  <si>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</si>
  <si>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</si>
  <si>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</si>
  <si>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</si>
  <si>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</si>
  <si>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</si>
  <si>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</si>
  <si>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</si>
  <si>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</si>
  <si>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</si>
  <si>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</si>
  <si>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</si>
  <si>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</si>
  <si>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</si>
  <si>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</si>
  <si>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</si>
  <si>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</si>
  <si>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</si>
  <si>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</si>
  <si>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</si>
  <si>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</si>
  <si>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</si>
  <si>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</si>
  <si>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</si>
  <si>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</si>
  <si>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</si>
  <si>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</si>
  <si>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</si>
  <si>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</si>
  <si>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</si>
  <si>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</si>
  <si>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</si>
  <si>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</si>
  <si>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</si>
  <si>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</si>
  <si>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</si>
  <si>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</si>
  <si>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</si>
  <si>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</si>
  <si>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</si>
  <si>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</si>
  <si>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</si>
  <si>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</si>
  <si>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</si>
  <si>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</si>
  <si>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</si>
  <si>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</si>
  <si>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</si>
  <si>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</si>
  <si>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</si>
  <si>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</si>
  <si>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</si>
  <si>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</si>
  <si>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</si>
  <si>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</si>
  <si>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</si>
  <si>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</si>
  <si>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</si>
  <si>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</si>
  <si>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</si>
  <si>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</si>
  <si>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</si>
  <si>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</si>
  <si>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</si>
  <si>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</si>
  <si>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</si>
  <si>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</si>
  <si>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</si>
  <si>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</si>
  <si>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</si>
  <si>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</si>
  <si>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</si>
  <si>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</si>
  <si>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</si>
  <si>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</si>
  <si>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</si>
  <si>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</si>
  <si>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</si>
  <si>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</si>
  <si>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</si>
  <si>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</si>
  <si>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</si>
  <si>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</si>
  <si>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</si>
  <si>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</si>
  <si>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</si>
  <si>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</si>
  <si>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</si>
  <si>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</si>
  <si>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</si>
  <si>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</si>
  <si>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</si>
  <si>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</si>
  <si>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</si>
  <si>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</si>
  <si>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</si>
  <si>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</si>
  <si>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</si>
  <si>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</si>
  <si>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</si>
  <si>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</si>
  <si>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</si>
  <si>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</si>
  <si>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</si>
  <si>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</si>
  <si>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</si>
  <si>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</si>
  <si>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</si>
  <si>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</si>
  <si>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</si>
  <si>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</si>
  <si>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</si>
  <si>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</si>
  <si>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</si>
  <si>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</si>
  <si>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</si>
  <si>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</si>
  <si>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</si>
  <si>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</si>
  <si>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</si>
  <si>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</si>
  <si>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</si>
  <si>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</si>
  <si>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</si>
  <si>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</si>
  <si>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</si>
  <si>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</si>
  <si>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</si>
  <si>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</si>
  <si>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</si>
  <si>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</si>
  <si>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</si>
  <si>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</si>
  <si>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</si>
  <si>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</si>
  <si>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</si>
  <si>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</si>
  <si>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</si>
  <si>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</si>
  <si>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</si>
  <si>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</si>
  <si>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</si>
  <si>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</si>
  <si>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</si>
  <si>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</si>
  <si>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</si>
  <si>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</si>
  <si>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</si>
  <si>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</si>
  <si>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</si>
  <si>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</si>
  <si>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</si>
  <si>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</si>
  <si>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</si>
  <si>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</si>
  <si>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</si>
  <si>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</si>
  <si>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</si>
  <si>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</si>
  <si>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</si>
  <si>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</si>
  <si>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</si>
  <si>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</si>
  <si>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</si>
  <si>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</si>
  <si>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</si>
  <si>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</si>
  <si>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</si>
  <si>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</si>
  <si>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</si>
  <si>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</si>
  <si>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</si>
  <si>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</si>
  <si>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</si>
  <si>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</si>
  <si>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</si>
  <si>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</si>
  <si>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</si>
  <si>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</si>
  <si>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</si>
  <si>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</si>
  <si>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</si>
  <si>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</si>
  <si>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</si>
  <si>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</si>
  <si>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</si>
  <si>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</si>
  <si>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</si>
  <si>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</si>
  <si>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</si>
  <si>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</si>
  <si>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</si>
  <si>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</si>
  <si>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</si>
  <si>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</si>
  <si>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</si>
  <si>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</si>
  <si>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</si>
  <si>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</si>
  <si>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</si>
  <si>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</si>
  <si>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</si>
  <si>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</si>
  <si>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</si>
  <si>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</si>
  <si>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</si>
  <si>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</si>
  <si>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</si>
  <si>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</si>
  <si>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</si>
  <si>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</si>
  <si>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</si>
  <si>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</si>
  <si>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</si>
  <si>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</si>
  <si>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</si>
  <si>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</si>
  <si>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</si>
  <si>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</si>
  <si>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</si>
  <si>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</si>
  <si>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</si>
  <si>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</si>
  <si>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</si>
  <si>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</si>
  <si>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</si>
  <si>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</si>
  <si>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</si>
  <si>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</si>
  <si>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</si>
  <si>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</si>
  <si>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</si>
  <si>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</si>
  <si>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</si>
  <si>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</si>
  <si>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</si>
  <si>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</si>
  <si>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</si>
  <si>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</si>
  <si>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</si>
  <si>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</si>
  <si>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</si>
  <si>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</si>
  <si>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</si>
  <si>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</si>
  <si>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</si>
  <si>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</si>
  <si>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</si>
  <si>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</si>
  <si>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</si>
  <si>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</si>
  <si>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</si>
  <si>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</si>
  <si>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</si>
  <si>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</si>
  <si>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</si>
  <si>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</si>
  <si>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</si>
  <si>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</si>
  <si>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</si>
  <si>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</si>
  <si>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</si>
  <si>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</si>
  <si>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</si>
  <si>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</si>
  <si>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</si>
  <si>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</si>
  <si>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</si>
  <si>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</si>
  <si>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</si>
  <si>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</si>
  <si>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</si>
  <si>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</si>
  <si>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</si>
  <si>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</si>
  <si>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</si>
  <si>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</si>
  <si>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</si>
  <si>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</si>
  <si>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</si>
  <si>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</si>
  <si>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</si>
  <si>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</si>
  <si>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</si>
  <si>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</si>
  <si>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</si>
  <si>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</si>
  <si>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</si>
  <si>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</si>
  <si>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</si>
  <si>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</si>
  <si>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</si>
  <si>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</si>
  <si>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</si>
  <si>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</si>
  <si>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</si>
  <si>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</si>
  <si>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</si>
  <si>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</si>
  <si>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</si>
  <si>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</si>
  <si>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</si>
  <si>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</si>
  <si>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</si>
  <si>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</si>
  <si>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</si>
  <si>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</si>
  <si>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</si>
  <si>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</si>
  <si>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</si>
  <si>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</si>
  <si>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</si>
  <si>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</si>
  <si>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</si>
  <si>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</si>
  <si>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</si>
  <si>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</si>
  <si>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</si>
  <si>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</si>
  <si>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</si>
  <si>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</si>
  <si>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</si>
  <si>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</si>
  <si>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</si>
  <si>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</si>
  <si>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</si>
  <si>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</si>
  <si>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</si>
  <si>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</si>
  <si>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</si>
  <si>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</si>
  <si>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</si>
  <si>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</si>
  <si>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</si>
  <si>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</si>
  <si>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</si>
  <si>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</si>
  <si>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</si>
  <si>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</si>
  <si>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</si>
  <si>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</si>
  <si>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</si>
  <si>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</si>
  <si>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</si>
  <si>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</si>
  <si>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</si>
  <si>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</si>
  <si>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</si>
  <si>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</si>
  <si>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</si>
  <si>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</si>
  <si>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</si>
  <si>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</si>
  <si>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</si>
  <si>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</si>
  <si>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</si>
  <si>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</si>
  <si>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</si>
  <si>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</si>
  <si>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</si>
  <si>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</si>
  <si>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</si>
  <si>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</si>
  <si>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</si>
  <si>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</si>
  <si>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</si>
  <si>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</si>
  <si>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</si>
  <si>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</si>
  <si>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</si>
  <si>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</si>
  <si>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</si>
  <si>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</si>
  <si>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</si>
  <si>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</si>
  <si>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</si>
  <si>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</si>
  <si>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</si>
  <si>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</si>
  <si>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</si>
  <si>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</si>
  <si>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</si>
  <si>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</si>
  <si>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</si>
  <si>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</si>
  <si>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</si>
  <si>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</si>
  <si>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</si>
  <si>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</si>
  <si>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</si>
  <si>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</si>
  <si>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</si>
  <si>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</si>
  <si>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</si>
  <si>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</si>
  <si>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</si>
  <si>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</si>
  <si>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</si>
  <si>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</si>
  <si>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</si>
  <si>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</si>
  <si>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</si>
  <si>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</si>
  <si>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</si>
  <si>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</si>
  <si>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</si>
  <si>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</si>
  <si>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</si>
  <si>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</si>
  <si>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</si>
  <si>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</si>
  <si>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</si>
  <si>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</si>
  <si>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</si>
  <si>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</si>
  <si>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</si>
  <si>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</si>
  <si>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</si>
  <si>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</si>
  <si>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</si>
  <si>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</si>
  <si>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</si>
  <si>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</si>
  <si>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</si>
  <si>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</si>
  <si>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</si>
  <si>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</si>
  <si>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</si>
  <si>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</si>
  <si>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</si>
  <si>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</si>
  <si>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</si>
  <si>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</si>
  <si>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</si>
  <si>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</si>
  <si>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</si>
  <si>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</si>
  <si>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</si>
  <si>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</si>
  <si>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</si>
  <si>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</si>
  <si>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</si>
  <si>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</si>
  <si>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</si>
  <si>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</si>
  <si>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</si>
  <si>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</si>
  <si>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</si>
  <si>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</si>
  <si>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</si>
  <si>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</si>
  <si>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</si>
  <si>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</si>
  <si>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</si>
  <si>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</si>
  <si>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</si>
  <si>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</si>
  <si>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</si>
  <si>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</si>
  <si>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</si>
  <si>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</si>
  <si>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</si>
  <si>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</si>
  <si>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</si>
  <si>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</si>
  <si>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</si>
  <si>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</si>
  <si>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</si>
  <si>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</si>
  <si>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</si>
  <si>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</si>
  <si>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</si>
  <si>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</si>
  <si>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</si>
  <si>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</si>
  <si>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</si>
  <si>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</si>
  <si>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</si>
  <si>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</si>
  <si>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</si>
  <si>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</si>
  <si>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</si>
  <si>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</si>
  <si>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</si>
  <si>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</si>
  <si>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</si>
  <si>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</si>
  <si>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</si>
  <si>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</si>
  <si>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</si>
  <si>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</si>
  <si>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</si>
  <si>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</si>
  <si>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</si>
  <si>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</si>
  <si>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</si>
  <si>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</si>
  <si>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</si>
  <si>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</si>
  <si>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</si>
  <si>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</si>
  <si>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</si>
  <si>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</si>
  <si>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</si>
  <si>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</si>
  <si>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</si>
  <si>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</si>
  <si>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</si>
  <si>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</si>
  <si>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</si>
  <si>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</si>
  <si>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</si>
  <si>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</si>
  <si>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</si>
  <si>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</si>
  <si>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</si>
  <si>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</si>
  <si>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</si>
  <si>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</si>
  <si>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</si>
  <si>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</si>
  <si>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</si>
  <si>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</si>
  <si>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</si>
  <si>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</si>
  <si>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</si>
  <si>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</si>
  <si>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</si>
  <si>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</si>
  <si>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</si>
  <si>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</si>
  <si>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</si>
  <si>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</si>
  <si>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</si>
  <si>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</si>
  <si>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</si>
  <si>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</si>
  <si>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</si>
  <si>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</si>
  <si>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</si>
  <si>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</si>
  <si>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</si>
  <si>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</si>
  <si>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</si>
  <si>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</si>
  <si>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</si>
  <si>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</si>
  <si>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</si>
  <si>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</si>
  <si>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</si>
  <si>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</si>
  <si>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</si>
  <si>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</si>
  <si>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</si>
  <si>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</si>
  <si>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</si>
  <si>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</si>
  <si>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</si>
  <si>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</si>
  <si>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</si>
  <si>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</si>
  <si>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</si>
  <si>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</si>
  <si>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</si>
  <si>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</si>
  <si>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</si>
  <si>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</si>
  <si>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</si>
  <si>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</si>
  <si>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</si>
  <si>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</si>
  <si>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</si>
  <si>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</si>
  <si>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</si>
  <si>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</si>
  <si>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</si>
  <si>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</si>
  <si>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</si>
  <si>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</si>
  <si>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</si>
  <si>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</si>
  <si>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</si>
  <si>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</si>
  <si>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</si>
  <si>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</si>
  <si>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</si>
  <si>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</si>
  <si>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</si>
  <si>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</si>
  <si>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</si>
  <si>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</si>
  <si>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</si>
  <si>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</si>
  <si>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</si>
  <si>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</si>
  <si>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</si>
  <si>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</si>
  <si>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</si>
  <si>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</si>
  <si>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</si>
  <si>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</si>
  <si>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</si>
  <si>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</si>
  <si>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</si>
  <si>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</si>
  <si>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</si>
  <si>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</si>
  <si>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</si>
  <si>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</si>
  <si>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</si>
  <si>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</si>
  <si>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</si>
  <si>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</si>
  <si>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</si>
  <si>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</si>
  <si>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</si>
  <si>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</si>
  <si>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</si>
  <si>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</si>
  <si>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</si>
  <si>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</si>
  <si>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</si>
  <si>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</si>
  <si>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</si>
  <si>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</si>
  <si>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</si>
  <si>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</si>
  <si>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</si>
  <si>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</si>
  <si>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</si>
  <si>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</si>
  <si>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</si>
  <si>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</si>
  <si>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</si>
  <si>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</si>
  <si>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</si>
  <si>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</si>
  <si>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</si>
  <si>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</si>
  <si>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</si>
  <si>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</si>
  <si>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</si>
  <si>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</si>
  <si>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</si>
  <si>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</si>
  <si>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</si>
  <si>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</si>
  <si>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</si>
  <si>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</si>
  <si>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</si>
  <si>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</si>
  <si>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</si>
  <si>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</si>
  <si>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</si>
  <si>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</si>
  <si>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</si>
  <si>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</si>
  <si>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</si>
  <si>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</si>
  <si>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</si>
  <si>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</si>
  <si>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</si>
  <si>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</si>
  <si>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</si>
  <si>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</si>
  <si>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</si>
  <si>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</si>
  <si>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</si>
  <si>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</si>
  <si>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</si>
  <si>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</si>
  <si>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</si>
  <si>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</si>
  <si>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</si>
  <si>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</si>
  <si>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</si>
  <si>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</si>
  <si>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</si>
  <si>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</si>
  <si>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</si>
  <si>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</si>
  <si>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</si>
  <si>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</si>
  <si>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</si>
  <si>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</si>
  <si>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</si>
  <si>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</si>
  <si>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</si>
  <si>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</si>
  <si>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</si>
  <si>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</si>
  <si>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</si>
  <si>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</si>
  <si>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</si>
  <si>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</si>
  <si>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</si>
  <si>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</si>
  <si>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</si>
  <si>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</si>
  <si>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</si>
  <si>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</si>
  <si>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</si>
  <si>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</si>
  <si>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</si>
  <si>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</si>
  <si>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</si>
  <si>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</si>
  <si>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</si>
  <si>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</si>
  <si>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</si>
  <si>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</si>
  <si>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</si>
  <si>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</si>
  <si>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</si>
  <si>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</si>
  <si>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</si>
  <si>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</si>
  <si>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</si>
  <si>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</si>
  <si>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</si>
  <si>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</si>
  <si>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</si>
  <si>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</si>
  <si>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</si>
  <si>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</si>
  <si>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</si>
  <si>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</si>
  <si>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</si>
  <si>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</si>
  <si>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</si>
  <si>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</si>
  <si>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</si>
  <si>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</si>
  <si>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</si>
  <si>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</si>
  <si>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</si>
  <si>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</si>
  <si>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</si>
  <si>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</si>
  <si>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</si>
  <si>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</si>
  <si>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</si>
  <si>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</si>
  <si>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</si>
  <si>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</si>
  <si>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</si>
  <si>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</si>
  <si>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</si>
  <si>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</si>
  <si>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</si>
  <si>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</si>
  <si>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</si>
  <si>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</si>
  <si>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</si>
  <si>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</si>
  <si>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</si>
  <si>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</si>
  <si>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</si>
  <si>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</si>
  <si>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</si>
  <si>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</si>
  <si>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</si>
  <si>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</si>
  <si>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</si>
  <si>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</si>
  <si>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</si>
  <si>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</si>
  <si>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</si>
  <si>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</si>
  <si>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</si>
  <si>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</si>
  <si>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</si>
  <si>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</si>
  <si>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</si>
  <si>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</si>
  <si>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</si>
  <si>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</si>
  <si>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</si>
  <si>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</si>
  <si>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</si>
  <si>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</si>
  <si>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</si>
  <si>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</si>
  <si>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</si>
  <si>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</si>
  <si>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</si>
  <si>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</si>
  <si>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</si>
  <si>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</si>
  <si>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</si>
  <si>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</si>
  <si>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</si>
  <si>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</si>
  <si>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</si>
  <si>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</si>
  <si>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</si>
  <si>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</si>
  <si>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</si>
  <si>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</si>
  <si>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</si>
  <si>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</si>
  <si>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</si>
  <si>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</si>
  <si>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</si>
  <si>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</si>
  <si>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</si>
  <si>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</si>
  <si>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</si>
  <si>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</si>
  <si>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</si>
  <si>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</si>
  <si>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</si>
  <si>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</si>
  <si>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</si>
  <si>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</si>
  <si>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</si>
  <si>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</si>
  <si>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</si>
  <si>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</si>
  <si>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</si>
  <si>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</si>
  <si>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</si>
  <si>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</si>
  <si>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</si>
  <si>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</si>
  <si>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</si>
  <si>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</si>
  <si>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</si>
  <si>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</si>
  <si>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</si>
  <si>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</si>
  <si>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</si>
  <si>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</si>
  <si>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</si>
  <si>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</si>
  <si>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</si>
  <si>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</si>
  <si>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</si>
  <si>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</si>
  <si>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</si>
  <si>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</si>
  <si>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</si>
  <si>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</si>
  <si>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</si>
  <si>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</si>
  <si>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</si>
  <si>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</si>
  <si>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</si>
  <si>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</si>
  <si>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</si>
  <si>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</si>
  <si>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</si>
  <si>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</si>
  <si>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</si>
  <si>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</si>
  <si>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</si>
  <si>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</si>
  <si>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</si>
  <si>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</si>
  <si>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</si>
  <si>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</si>
  <si>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</si>
  <si>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</si>
  <si>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</si>
  <si>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</si>
  <si>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</si>
  <si>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</si>
  <si>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</si>
  <si>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</si>
  <si>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</si>
  <si>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</si>
  <si>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</si>
  <si>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</si>
  <si>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</si>
  <si>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</si>
  <si>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</si>
  <si>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</si>
  <si>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</si>
  <si>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</si>
  <si>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</si>
  <si>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</si>
  <si>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</si>
  <si>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</si>
  <si>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</si>
  <si>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</si>
  <si>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</si>
  <si>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</si>
  <si>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</si>
  <si>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</si>
  <si>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</si>
  <si>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</si>
  <si>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</si>
  <si>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</si>
  <si>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</si>
  <si>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</si>
  <si>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</si>
  <si>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</si>
  <si>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</si>
  <si>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</si>
  <si>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</si>
  <si>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</si>
  <si>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</si>
  <si>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</si>
  <si>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</si>
  <si>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</si>
  <si>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</si>
  <si>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</si>
  <si>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</si>
  <si>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</si>
  <si>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</si>
  <si>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</si>
  <si>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</si>
  <si>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</si>
  <si>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</si>
  <si>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</si>
  <si>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</si>
  <si>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</si>
  <si>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</si>
  <si>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</si>
  <si>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</si>
  <si>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</si>
  <si>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</si>
  <si>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</si>
  <si>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</si>
  <si>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</si>
  <si>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</si>
  <si>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</si>
  <si>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</si>
  <si>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</si>
  <si>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</si>
  <si>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</si>
  <si>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</si>
  <si>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</si>
  <si>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</si>
  <si>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</si>
  <si>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</si>
  <si>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</si>
  <si>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</si>
  <si>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</si>
  <si>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</si>
  <si>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</si>
  <si>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</si>
  <si>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</si>
  <si>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</si>
  <si>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</si>
  <si>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</si>
  <si>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</si>
  <si>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</si>
  <si>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</si>
  <si>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</si>
  <si>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</si>
  <si>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</si>
  <si>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</si>
  <si>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</si>
  <si>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</si>
  <si>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</si>
  <si>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</si>
  <si>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</si>
  <si>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</si>
  <si>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</si>
  <si>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</si>
  <si>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</si>
  <si>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</si>
  <si>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</si>
  <si>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</si>
  <si>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</si>
  <si>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</si>
  <si>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</si>
  <si>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</si>
  <si>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</si>
  <si>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</si>
  <si>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</si>
  <si>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</si>
  <si>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</si>
  <si>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</si>
  <si>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</si>
  <si>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</si>
  <si>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</si>
  <si>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</si>
  <si>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</si>
  <si>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</si>
  <si>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</si>
  <si>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</si>
  <si>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</si>
  <si>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</si>
  <si>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</si>
  <si>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</si>
  <si>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</si>
  <si>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</si>
  <si>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</si>
  <si>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</si>
  <si>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</si>
  <si>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</si>
  <si>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</si>
  <si>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</si>
  <si>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</si>
  <si>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</si>
  <si>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</si>
  <si>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</si>
  <si>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</si>
  <si>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</si>
  <si>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</si>
  <si>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</si>
  <si>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</si>
  <si>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</si>
  <si>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</si>
  <si>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</si>
  <si>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</si>
  <si>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</si>
  <si>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</si>
  <si>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</si>
  <si>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</si>
  <si>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</si>
  <si>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</si>
  <si>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</si>
  <si>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</si>
  <si>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</si>
  <si>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</si>
  <si>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</si>
  <si>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</si>
  <si>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</si>
  <si>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</si>
  <si>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</si>
  <si>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</si>
  <si>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</si>
  <si>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</si>
  <si>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</si>
  <si>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</si>
  <si>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</si>
  <si>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</si>
  <si>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</si>
  <si>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</si>
  <si>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</si>
  <si>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</si>
  <si>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</si>
  <si>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</si>
  <si>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</si>
  <si>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</si>
  <si>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</si>
  <si>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</si>
  <si>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</si>
  <si>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</si>
  <si>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</si>
  <si>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</si>
  <si>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</si>
  <si>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</si>
  <si>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</si>
  <si>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</si>
  <si>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</si>
  <si>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</si>
  <si>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</si>
  <si>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</si>
  <si>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</si>
  <si>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</si>
  <si>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</si>
  <si>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</si>
  <si>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</si>
  <si>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</si>
  <si>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</si>
  <si>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</si>
  <si>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</si>
  <si>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</si>
  <si>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</si>
  <si>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</si>
  <si>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</si>
  <si>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</si>
  <si>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</si>
  <si>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</si>
  <si>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</si>
  <si>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</si>
  <si>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</si>
  <si>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</si>
  <si>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</si>
  <si>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</si>
  <si>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</si>
  <si>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</si>
  <si>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</si>
  <si>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</si>
  <si>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</si>
  <si>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</si>
  <si>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</si>
  <si>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</si>
  <si>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</si>
  <si>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</si>
  <si>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</si>
  <si>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</si>
  <si>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</si>
  <si>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</si>
  <si>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</si>
  <si>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</si>
  <si>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</si>
  <si>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</si>
  <si>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</si>
  <si>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</si>
  <si>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</si>
  <si>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</si>
  <si>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</si>
  <si>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</si>
  <si>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</si>
  <si>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</si>
  <si>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</si>
  <si>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</si>
  <si>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</si>
  <si>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</si>
  <si>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</si>
  <si>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</si>
  <si>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</si>
  <si>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</si>
  <si>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</si>
  <si>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</si>
  <si>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</si>
  <si>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</si>
  <si>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</si>
  <si>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</si>
  <si>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</si>
  <si>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</si>
  <si>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</si>
  <si>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</si>
  <si>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</si>
  <si>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</si>
  <si>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</si>
  <si>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</si>
  <si>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</si>
  <si>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</si>
  <si>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</si>
  <si>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</si>
  <si>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</si>
  <si>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</si>
  <si>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</si>
  <si>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</si>
  <si>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</si>
  <si>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</si>
  <si>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</si>
  <si>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</si>
  <si>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</si>
  <si>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</si>
  <si>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</si>
  <si>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</si>
  <si>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</si>
  <si>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</si>
  <si>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</si>
  <si>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</si>
  <si>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</si>
  <si>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</si>
  <si>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</si>
  <si>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</si>
  <si>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</si>
  <si>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</si>
  <si>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</si>
  <si>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</si>
  <si>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</si>
  <si>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</si>
  <si>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</si>
  <si>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</si>
  <si>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</si>
  <si>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</si>
  <si>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</si>
  <si>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</si>
  <si>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</si>
  <si>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</si>
  <si>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</si>
  <si>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</si>
  <si>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</si>
  <si>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</si>
  <si>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</si>
  <si>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</si>
  <si>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</si>
  <si>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</si>
  <si>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</si>
  <si>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</si>
  <si>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</si>
  <si>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</si>
  <si>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</si>
  <si>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</si>
  <si>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</si>
  <si>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</si>
  <si>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</si>
  <si>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</si>
  <si>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</si>
  <si>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</si>
  <si>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</si>
  <si>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</si>
  <si>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</si>
  <si>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</si>
  <si>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</si>
  <si>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</si>
  <si>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</si>
  <si>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</si>
  <si>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</si>
  <si>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</si>
  <si>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</si>
  <si>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</si>
  <si>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</si>
  <si>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</si>
  <si>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</si>
  <si>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</si>
  <si>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</si>
  <si>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</si>
  <si>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</si>
  <si>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</si>
  <si>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</si>
  <si>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</si>
  <si>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</si>
  <si>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</si>
  <si>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</si>
  <si>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</si>
  <si>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</si>
  <si>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</si>
  <si>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</si>
  <si>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</si>
  <si>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</si>
  <si>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</si>
  <si>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</si>
  <si>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</si>
  <si>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</si>
  <si>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</si>
  <si>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</si>
  <si>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</si>
  <si>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</si>
  <si>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</si>
  <si>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</si>
  <si>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</si>
  <si>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</si>
  <si>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</si>
  <si>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</si>
  <si>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</si>
  <si>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</si>
  <si>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</si>
  <si>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</si>
  <si>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</si>
  <si>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</si>
  <si>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</si>
  <si>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</si>
  <si>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</si>
  <si>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</si>
  <si>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</si>
  <si>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</si>
  <si>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</si>
  <si>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</si>
  <si>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</si>
  <si>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</si>
  <si>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</si>
  <si>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</si>
  <si>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</si>
  <si>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</si>
  <si>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</si>
  <si>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</si>
  <si>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</si>
  <si>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</si>
  <si>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</si>
  <si>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</si>
  <si>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</si>
  <si>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</si>
  <si>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</si>
  <si>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</si>
  <si>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</si>
  <si>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</si>
  <si>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</si>
  <si>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</si>
  <si>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</si>
  <si>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</si>
  <si>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</si>
  <si>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</si>
  <si>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</si>
  <si>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</si>
  <si>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</si>
  <si>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</si>
  <si>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</si>
  <si>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</si>
  <si>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</si>
  <si>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</si>
  <si>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</si>
  <si>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</si>
  <si>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</si>
  <si>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</si>
  <si>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</si>
  <si>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</si>
  <si>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</si>
  <si>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</si>
  <si>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</si>
  <si>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</si>
  <si>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</si>
  <si>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</si>
  <si>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</si>
  <si>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</si>
  <si>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</si>
  <si>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</si>
  <si>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</si>
  <si>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</si>
  <si>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</si>
  <si>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</si>
  <si>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</si>
  <si>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</si>
  <si>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</si>
  <si>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</si>
  <si>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</si>
  <si>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</si>
  <si>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</si>
  <si>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</si>
  <si>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</si>
  <si>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</si>
  <si>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</si>
  <si>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</si>
  <si>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</si>
  <si>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</si>
  <si>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</si>
  <si>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</si>
  <si>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</si>
  <si>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</si>
  <si>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</si>
  <si>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</si>
  <si>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</si>
  <si>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</si>
  <si>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</si>
  <si>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</si>
  <si>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</si>
  <si>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</si>
  <si>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</si>
  <si>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</si>
  <si>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</si>
  <si>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</si>
  <si>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</si>
  <si>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</si>
  <si>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</si>
  <si>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</si>
  <si>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</si>
  <si>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</si>
  <si>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</si>
  <si>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</si>
  <si>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</si>
  <si>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</si>
  <si>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</si>
  <si>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</si>
  <si>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</si>
  <si>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</si>
  <si>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</si>
  <si>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</si>
  <si>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</si>
  <si>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</si>
  <si>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</si>
  <si>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</si>
  <si>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</si>
  <si>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</si>
  <si>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</si>
  <si>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</si>
  <si>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</si>
  <si>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</si>
  <si>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</si>
  <si>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</si>
  <si>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</si>
  <si>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</si>
  <si>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</si>
  <si>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</si>
  <si>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</si>
  <si>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</si>
  <si>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</si>
  <si>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</si>
  <si>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</si>
  <si>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</si>
  <si>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</si>
  <si>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</si>
  <si>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</si>
  <si>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</si>
  <si>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</si>
  <si>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</si>
  <si>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</si>
  <si>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</si>
  <si>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</si>
  <si>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</si>
  <si>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</si>
  <si>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</si>
  <si>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</si>
  <si>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</si>
  <si>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</si>
  <si>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</si>
  <si>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</si>
  <si>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</si>
  <si>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</si>
  <si>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</si>
  <si>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</si>
  <si>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</si>
  <si>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</si>
  <si>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</si>
  <si>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</si>
  <si>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</si>
  <si>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</si>
  <si>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</si>
  <si>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</si>
  <si>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</si>
  <si>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</si>
  <si>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</si>
  <si>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</si>
  <si>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</si>
  <si>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</si>
  <si>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</si>
  <si>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</si>
  <si>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</si>
  <si>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</si>
  <si>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</si>
  <si>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</si>
  <si>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</si>
  <si>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</si>
  <si>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</si>
  <si>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</si>
  <si>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</si>
  <si>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</si>
  <si>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</si>
  <si>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</si>
  <si>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</si>
  <si>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</si>
  <si>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</si>
  <si>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</si>
  <si>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</si>
  <si>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</si>
  <si>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</si>
  <si>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</si>
  <si>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</si>
  <si>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</si>
  <si>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</si>
  <si>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</si>
  <si>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</si>
  <si>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</si>
  <si>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</si>
  <si>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</si>
  <si>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</si>
  <si>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</si>
  <si>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</si>
  <si>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</si>
  <si>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</si>
  <si>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</si>
  <si>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</si>
  <si>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</si>
  <si>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</si>
  <si>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</si>
  <si>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</si>
  <si>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</si>
  <si>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</si>
  <si>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</si>
  <si>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</si>
  <si>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</si>
  <si>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</si>
  <si>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</si>
  <si>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</si>
  <si>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</si>
  <si>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</si>
  <si>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</si>
  <si>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</si>
  <si>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</si>
  <si>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</si>
  <si>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</si>
  <si>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</si>
  <si>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</si>
  <si>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</si>
  <si>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</si>
  <si>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</si>
  <si>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</si>
  <si>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</si>
  <si>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</si>
  <si>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</si>
  <si>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</si>
  <si>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</si>
  <si>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</si>
  <si>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</si>
  <si>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</si>
  <si>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</si>
  <si>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</si>
  <si>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</si>
  <si>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</si>
  <si>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</si>
  <si>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</si>
  <si>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</si>
  <si>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</si>
  <si>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</si>
  <si>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</si>
  <si>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</si>
  <si>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</si>
  <si>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</si>
  <si>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</si>
  <si>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</si>
  <si>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</si>
  <si>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</si>
  <si>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</si>
  <si>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</si>
  <si>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</si>
  <si>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</si>
  <si>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</si>
  <si>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</si>
  <si>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</si>
  <si>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</si>
  <si>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</si>
  <si>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</si>
  <si>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</si>
  <si>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</si>
  <si>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</si>
  <si>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</si>
  <si>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</si>
  <si>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</si>
  <si>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</si>
  <si>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</si>
  <si>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</si>
  <si>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</si>
  <si>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</si>
  <si>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</si>
  <si>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</si>
  <si>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</si>
  <si>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</si>
  <si>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</si>
  <si>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</si>
  <si>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</si>
  <si>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</si>
  <si>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</si>
  <si>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</si>
  <si>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</si>
  <si>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</si>
  <si>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</si>
  <si>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</si>
  <si>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</si>
  <si>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</si>
  <si>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</si>
  <si>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</si>
  <si>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</si>
  <si>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</si>
  <si>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</si>
  <si>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</si>
  <si>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</si>
  <si>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</si>
  <si>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</si>
  <si>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</si>
  <si>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</si>
  <si>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</si>
  <si>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</si>
  <si>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</si>
  <si>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</si>
  <si>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</si>
  <si>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</si>
  <si>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</si>
  <si>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</si>
  <si>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</si>
  <si>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</si>
  <si>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</si>
  <si>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</si>
  <si>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</si>
  <si>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</si>
  <si>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</si>
  <si>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</si>
  <si>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</si>
  <si>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</si>
  <si>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</si>
  <si>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</si>
  <si>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</si>
  <si>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</si>
  <si>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</si>
  <si>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</si>
  <si>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</si>
  <si>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</si>
  <si>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</si>
  <si>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</si>
  <si>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</si>
  <si>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</si>
  <si>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</si>
  <si>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</si>
  <si>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</si>
  <si>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</si>
  <si>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</si>
  <si>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</si>
  <si>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</si>
  <si>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</si>
  <si>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</si>
  <si>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</si>
  <si>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</si>
  <si>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</si>
  <si>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</si>
  <si>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</si>
  <si>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</si>
  <si>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</si>
  <si>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</si>
  <si>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</si>
  <si>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</si>
  <si>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</si>
  <si>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</si>
  <si>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</si>
  <si>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</si>
  <si>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</si>
  <si>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</si>
  <si>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</si>
  <si>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</si>
  <si>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</si>
  <si>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</si>
  <si>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</si>
  <si>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</si>
  <si>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</si>
  <si>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</si>
  <si>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</si>
  <si>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</si>
  <si>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</si>
  <si>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</si>
  <si>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</si>
  <si>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</si>
  <si>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</si>
  <si>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</si>
  <si>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</si>
  <si>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</si>
  <si>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</si>
  <si>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</si>
  <si>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</si>
  <si>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</si>
  <si>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</si>
  <si>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</si>
  <si>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</si>
  <si>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</si>
  <si>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</si>
  <si>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</si>
  <si>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</si>
  <si>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</si>
  <si>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</si>
  <si>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</si>
  <si>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</si>
  <si>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</si>
  <si>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</si>
  <si>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</si>
  <si>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</si>
  <si>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</si>
  <si>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</si>
  <si>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</si>
  <si>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</si>
  <si>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</si>
  <si>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</si>
  <si>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</si>
  <si>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</si>
  <si>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</si>
  <si>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</si>
  <si>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</si>
  <si>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</si>
  <si>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</si>
  <si>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</si>
  <si>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</si>
  <si>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</si>
  <si>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</si>
  <si>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</si>
  <si>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</si>
  <si>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</si>
  <si>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</si>
  <si>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</si>
  <si>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</si>
  <si>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</si>
  <si>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</si>
  <si>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</si>
  <si>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</si>
  <si>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</si>
  <si>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</si>
  <si>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</si>
  <si>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</si>
  <si>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</si>
  <si>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</si>
  <si>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</si>
  <si>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</si>
  <si>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</si>
  <si>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</si>
  <si>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</si>
  <si>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</si>
  <si>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</si>
  <si>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</si>
  <si>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</si>
  <si>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</si>
  <si>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</si>
  <si>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</si>
  <si>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</si>
  <si>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</si>
  <si>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</si>
  <si>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</si>
  <si>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</si>
  <si>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</si>
  <si>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</si>
  <si>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</si>
  <si>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</si>
  <si>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</si>
  <si>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</si>
  <si>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</si>
  <si>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</si>
  <si>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</si>
  <si>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</si>
  <si>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</si>
  <si>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</si>
  <si>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</si>
  <si>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</si>
  <si>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</si>
  <si>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</si>
  <si>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</si>
  <si>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</si>
  <si>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</si>
  <si>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</si>
  <si>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</si>
  <si>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</si>
  <si>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</si>
  <si>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</si>
  <si>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</si>
  <si>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</si>
  <si>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</si>
  <si>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</si>
  <si>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</si>
  <si>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</si>
  <si>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</si>
  <si>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</si>
  <si>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</si>
  <si>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</si>
  <si>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</si>
  <si>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</si>
  <si>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</si>
  <si>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</si>
  <si>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</si>
  <si>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</si>
  <si>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</si>
  <si>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</si>
  <si>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</si>
  <si>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</si>
  <si>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</si>
  <si>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</si>
  <si>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</si>
  <si>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</si>
  <si>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</si>
  <si>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</si>
  <si>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</si>
  <si>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</si>
  <si>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</si>
  <si>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</si>
  <si>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</si>
  <si>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</si>
  <si>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</si>
  <si>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</si>
  <si>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</si>
  <si>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</si>
  <si>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</si>
  <si>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</si>
  <si>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</si>
  <si>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</si>
  <si>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</si>
  <si>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</si>
  <si>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</si>
  <si>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</si>
  <si>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</si>
  <si>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</si>
  <si>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</si>
  <si>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</si>
  <si>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</si>
  <si>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</si>
  <si>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</si>
  <si>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</si>
  <si>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</si>
  <si>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</si>
  <si>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</si>
  <si>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</si>
  <si>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</si>
  <si>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</si>
  <si>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</si>
  <si>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</si>
  <si>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</si>
  <si>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</si>
  <si>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</si>
  <si>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</si>
  <si>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</si>
  <si>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</si>
  <si>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</si>
  <si>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</si>
  <si>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</si>
  <si>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</si>
  <si>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</si>
  <si>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</si>
  <si>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</si>
  <si>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</si>
  <si>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</si>
  <si>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</si>
  <si>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</si>
  <si>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</si>
  <si>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</si>
  <si>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</si>
  <si>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</si>
  <si>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</si>
  <si>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</si>
  <si>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</si>
  <si>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</si>
  <si>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</si>
  <si>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</si>
  <si>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</si>
  <si>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</si>
  <si>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</si>
  <si>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</si>
  <si>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</si>
  <si>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</si>
  <si>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</si>
  <si>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</si>
  <si>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</si>
  <si>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</si>
  <si>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</si>
  <si>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</si>
  <si>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</si>
  <si>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</si>
  <si>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</si>
  <si>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</si>
  <si>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</si>
  <si>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</si>
  <si>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</si>
  <si>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</si>
  <si>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</si>
  <si>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</si>
  <si>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</si>
  <si>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</si>
  <si>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</si>
  <si>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</si>
  <si>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</si>
  <si>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</si>
  <si>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</si>
  <si>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</si>
  <si>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</si>
  <si>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</si>
  <si>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</si>
  <si>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</si>
  <si>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</si>
  <si>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</si>
  <si>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</si>
  <si>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</si>
  <si>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</si>
  <si>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</si>
  <si>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</si>
  <si>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</si>
  <si>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</si>
  <si>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</si>
  <si>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</si>
  <si>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</si>
  <si>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</si>
  <si>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</si>
  <si>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</si>
  <si>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</si>
  <si>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</si>
  <si>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</si>
  <si>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</si>
  <si>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</si>
  <si>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</si>
  <si>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</si>
  <si>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</si>
  <si>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</si>
  <si>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</si>
  <si>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</si>
  <si>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</si>
  <si>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</si>
  <si>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</si>
  <si>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</si>
  <si>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</si>
  <si>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</si>
  <si>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</si>
  <si>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</si>
  <si>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</si>
  <si>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</si>
  <si>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</si>
  <si>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</si>
  <si>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</si>
  <si>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</si>
  <si>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</si>
  <si>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</si>
  <si>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</si>
  <si>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</si>
  <si>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</si>
  <si>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</si>
  <si>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</si>
  <si>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</si>
  <si>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</si>
  <si>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</si>
  <si>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</si>
  <si>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</si>
  <si>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</si>
  <si>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</si>
  <si>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</si>
  <si>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</si>
  <si>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</si>
  <si>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</si>
  <si>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</si>
  <si>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</si>
  <si>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</si>
  <si>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</si>
  <si>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</si>
  <si>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</si>
  <si>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</si>
  <si>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</si>
  <si>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</si>
  <si>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</si>
  <si>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</si>
  <si>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</si>
  <si>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</si>
  <si>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</si>
  <si>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</si>
  <si>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</si>
  <si>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</si>
  <si>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</si>
  <si>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</si>
  <si>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</si>
  <si>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</si>
  <si>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</si>
  <si>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</si>
  <si>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</si>
  <si>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</si>
  <si>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</si>
  <si>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</si>
  <si>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</si>
  <si>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</si>
  <si>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</si>
  <si>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</si>
  <si>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</si>
  <si>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</si>
  <si>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</si>
  <si>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</si>
  <si>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</si>
  <si>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</si>
  <si>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</si>
  <si>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</si>
  <si>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</si>
  <si>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</si>
  <si>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</si>
  <si>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</si>
  <si>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</si>
  <si>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</si>
  <si>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</si>
  <si>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</si>
  <si>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</si>
  <si>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</si>
  <si>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</si>
  <si>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</si>
  <si>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</si>
  <si>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</si>
  <si>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</si>
  <si>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</si>
  <si>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</si>
  <si>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</si>
  <si>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</si>
  <si>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</si>
  <si>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</si>
  <si>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</si>
  <si>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</si>
  <si>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</si>
  <si>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</si>
  <si>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</si>
  <si>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</si>
  <si>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</si>
  <si>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</si>
  <si>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</si>
  <si>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</si>
  <si>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</si>
  <si>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</si>
  <si>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</si>
  <si>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</si>
  <si>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</si>
  <si>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</si>
  <si>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</si>
  <si>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</si>
  <si>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</si>
  <si>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</si>
  <si>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</si>
  <si>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</si>
  <si>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</si>
  <si>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</si>
  <si>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</si>
  <si>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</si>
  <si>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</si>
  <si>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</si>
  <si>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</si>
  <si>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</si>
  <si>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</si>
  <si>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</si>
  <si>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</si>
  <si>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</si>
  <si>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</si>
  <si>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</si>
  <si>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</si>
  <si>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</si>
  <si>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</si>
  <si>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</si>
  <si>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</si>
  <si>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</si>
  <si>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</si>
  <si>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</si>
  <si>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</si>
  <si>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</si>
  <si>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</si>
  <si>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</si>
  <si>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</si>
  <si>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</si>
  <si>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</si>
  <si>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</si>
  <si>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</si>
  <si>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</si>
  <si>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</si>
  <si>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</si>
  <si>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</si>
  <si>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</si>
  <si>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</si>
  <si>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</si>
  <si>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</si>
  <si>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</si>
  <si>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</si>
  <si>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</si>
  <si>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</si>
  <si>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</si>
  <si>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</si>
  <si>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</si>
  <si>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</si>
  <si>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</si>
  <si>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</si>
  <si>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</si>
  <si>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</si>
  <si>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</si>
  <si>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</si>
  <si>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</si>
  <si>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</si>
  <si>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</si>
  <si>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</si>
  <si>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</si>
  <si>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</si>
  <si>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</si>
  <si>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</si>
  <si>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</si>
  <si>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</si>
  <si>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</si>
  <si>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</si>
  <si>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</si>
  <si>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</si>
  <si>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</si>
  <si>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</si>
  <si>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</si>
  <si>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</si>
  <si>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</si>
  <si>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</si>
  <si>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</si>
  <si>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</si>
  <si>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</si>
  <si>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</si>
  <si>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</si>
  <si>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</si>
  <si>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</si>
  <si>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</si>
  <si>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</si>
  <si>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</si>
  <si>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</si>
  <si>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</si>
  <si>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</si>
  <si>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</si>
  <si>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</si>
  <si>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</si>
  <si>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</si>
  <si>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</si>
  <si>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</si>
  <si>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</si>
  <si>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</si>
  <si>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</si>
  <si>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</si>
  <si>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</si>
  <si>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</si>
  <si>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</si>
  <si>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</si>
  <si>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</si>
  <si>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</si>
  <si>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</si>
  <si>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</si>
  <si>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</si>
  <si>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</si>
  <si>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</si>
  <si>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</si>
  <si>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</si>
  <si>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</si>
  <si>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</si>
  <si>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</si>
  <si>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</si>
  <si>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</si>
  <si>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</si>
  <si>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</si>
  <si>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</si>
  <si>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</si>
  <si>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</si>
  <si>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</si>
  <si>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</si>
  <si>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</si>
  <si>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</si>
  <si>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</si>
  <si>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</si>
  <si>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</si>
  <si>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</si>
  <si>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</si>
  <si>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</si>
  <si>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</si>
  <si>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</si>
  <si>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</si>
  <si>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</si>
  <si>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</si>
  <si>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</si>
  <si>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</si>
  <si>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</si>
  <si>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</si>
  <si>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</si>
  <si>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</si>
  <si>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</si>
  <si>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</si>
  <si>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</si>
  <si>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</si>
  <si>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</si>
  <si>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</si>
  <si>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</si>
  <si>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</si>
  <si>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</si>
  <si>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</si>
  <si>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</si>
  <si>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</si>
  <si>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</si>
  <si>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</si>
  <si>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</si>
  <si>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</si>
  <si>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</si>
  <si>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</si>
  <si>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</si>
  <si>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</si>
  <si>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</si>
  <si>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</si>
  <si>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</si>
  <si>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</si>
  <si>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</si>
  <si>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</si>
  <si>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</si>
  <si>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</si>
  <si>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</si>
  <si>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</si>
  <si>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</si>
  <si>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</si>
  <si>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</si>
  <si>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</si>
  <si>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</si>
  <si>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</si>
  <si>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</si>
  <si>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</si>
  <si>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</si>
  <si>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</si>
  <si>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</si>
  <si>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</si>
  <si>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</si>
  <si>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</si>
  <si>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</si>
  <si>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</si>
  <si>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</si>
  <si>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</si>
  <si>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</si>
  <si>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</si>
  <si>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</si>
  <si>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</si>
  <si>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</si>
  <si>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</si>
  <si>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</si>
  <si>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</si>
  <si>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</si>
  <si>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</si>
  <si>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</si>
  <si>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</si>
  <si>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</si>
  <si>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</si>
  <si>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</si>
  <si>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</si>
  <si>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</si>
  <si>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</si>
  <si>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</si>
  <si>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</si>
  <si>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</si>
  <si>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</si>
  <si>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</si>
  <si>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</si>
  <si>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</si>
  <si>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</si>
  <si>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</si>
  <si>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</si>
  <si>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</si>
  <si>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</si>
  <si>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</si>
  <si>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</si>
  <si>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</si>
  <si>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</si>
  <si>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</si>
  <si>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</si>
  <si>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</si>
  <si>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</si>
  <si>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</si>
  <si>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</si>
  <si>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</si>
  <si>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</si>
  <si>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</si>
  <si>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</si>
  <si>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</si>
  <si>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</si>
  <si>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</si>
  <si>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</si>
  <si>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</si>
  <si>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</si>
  <si>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</si>
  <si>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</si>
  <si>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</si>
  <si>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</si>
  <si>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</si>
  <si>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</si>
  <si>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</si>
  <si>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</si>
  <si>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</si>
  <si>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</si>
  <si>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</si>
  <si>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</si>
  <si>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</si>
  <si>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</si>
  <si>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</si>
  <si>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</si>
  <si>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</si>
  <si>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</si>
  <si>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</si>
  <si>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</si>
  <si>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</si>
  <si>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</si>
  <si>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</si>
  <si>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</si>
  <si>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</si>
  <si>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</si>
  <si>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</si>
  <si>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</si>
  <si>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</si>
  <si>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</si>
  <si>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</si>
  <si>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</si>
  <si>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</si>
  <si>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</si>
  <si>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</si>
  <si>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</si>
  <si>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</si>
  <si>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</si>
  <si>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</si>
  <si>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</si>
  <si>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</si>
  <si>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</si>
  <si>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</si>
  <si>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</si>
  <si>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</si>
  <si>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</si>
  <si>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</si>
  <si>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</si>
  <si>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</si>
  <si>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</si>
  <si>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</si>
  <si>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</si>
  <si>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</si>
  <si>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</si>
  <si>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</si>
  <si>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</si>
  <si>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</si>
  <si>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</si>
  <si>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</si>
  <si>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</si>
  <si>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</si>
  <si>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</si>
  <si>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</si>
  <si>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</si>
  <si>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</si>
  <si>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</si>
  <si>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</si>
  <si>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</si>
  <si>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</si>
  <si>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</si>
  <si>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</si>
  <si>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</si>
  <si>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</si>
  <si>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</si>
  <si>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</si>
  <si>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</si>
  <si>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</si>
  <si>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</si>
  <si>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</si>
  <si>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</si>
  <si>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</si>
  <si>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</si>
  <si>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</si>
  <si>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</si>
  <si>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</si>
  <si>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</si>
  <si>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</si>
  <si>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</si>
  <si>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</si>
  <si>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</si>
  <si>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</si>
  <si>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</si>
  <si>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</si>
  <si>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</si>
  <si>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</si>
  <si>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</si>
  <si>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</si>
  <si>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</si>
  <si>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</si>
  <si>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</si>
  <si>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</si>
  <si>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</si>
  <si>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</si>
  <si>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</si>
  <si>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</si>
  <si>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</si>
  <si>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</si>
  <si>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</si>
  <si>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</si>
  <si>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</si>
  <si>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</si>
  <si>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</si>
  <si>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</si>
  <si>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</si>
  <si>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</si>
  <si>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</si>
  <si>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</si>
  <si>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</si>
  <si>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</si>
  <si>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</si>
  <si>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</si>
  <si>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</si>
  <si>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</si>
  <si>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</si>
  <si>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</si>
  <si>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</si>
  <si>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</si>
  <si>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</si>
  <si>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</si>
  <si>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</si>
  <si>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</si>
  <si>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</si>
  <si>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</si>
  <si>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</si>
  <si>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</si>
  <si>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</si>
  <si>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</si>
  <si>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</si>
  <si>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</si>
  <si>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</si>
  <si>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</si>
  <si>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</si>
  <si>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</si>
  <si>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</si>
  <si>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</si>
  <si>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</si>
  <si>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</si>
  <si>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</si>
  <si>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</si>
  <si>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</si>
  <si>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</si>
  <si>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</si>
  <si>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</si>
  <si>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</si>
  <si>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</si>
  <si>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</si>
  <si>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</si>
  <si>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</si>
  <si>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</si>
  <si>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</si>
  <si>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</si>
  <si>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</si>
  <si>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</si>
  <si>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</si>
  <si>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</si>
  <si>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</si>
  <si>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</si>
  <si>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</si>
  <si>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</si>
  <si>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</si>
  <si>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</si>
  <si>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</si>
  <si>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</si>
  <si>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</si>
  <si>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</si>
  <si>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</si>
  <si>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</si>
  <si>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</si>
  <si>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</si>
  <si>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</si>
  <si>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</si>
  <si>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</si>
  <si>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</si>
  <si>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</si>
  <si>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</si>
  <si>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</si>
  <si>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</si>
  <si>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</si>
  <si>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</si>
  <si>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</si>
  <si>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</si>
  <si>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</si>
  <si>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</si>
  <si>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</si>
  <si>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</si>
  <si>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</si>
  <si>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</si>
  <si>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</si>
  <si>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</si>
  <si>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</si>
  <si>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</si>
  <si>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</si>
  <si>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</si>
  <si>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</si>
  <si>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</si>
  <si>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</si>
  <si>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</si>
  <si>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</si>
  <si>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</si>
  <si>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</si>
  <si>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</si>
  <si>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</si>
  <si>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</si>
  <si>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</si>
  <si>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</si>
  <si>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</si>
  <si>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</si>
  <si>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</si>
  <si>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</si>
  <si>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</si>
  <si>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</si>
  <si>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</si>
  <si>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</si>
  <si>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</si>
  <si>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</si>
  <si>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</si>
  <si>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</si>
  <si>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</si>
  <si>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</si>
  <si>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</si>
  <si>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</si>
  <si>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</si>
  <si>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</si>
  <si>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</si>
  <si>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</si>
  <si>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</si>
  <si>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</si>
  <si>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</si>
  <si>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</si>
  <si>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</si>
  <si>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</si>
  <si>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</si>
  <si>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</si>
  <si>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</si>
  <si>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</si>
  <si>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</si>
  <si>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</si>
  <si>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</si>
  <si>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</si>
  <si>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</si>
  <si>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</si>
  <si>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</si>
  <si>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</si>
  <si>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</si>
  <si>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</si>
  <si>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</si>
  <si>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</si>
  <si>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</si>
  <si>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</si>
  <si>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</si>
  <si>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</si>
  <si>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</si>
  <si>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</si>
  <si>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</si>
  <si>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</si>
  <si>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</si>
  <si>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</si>
  <si>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</si>
  <si>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</si>
  <si>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</si>
  <si>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</si>
  <si>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</si>
  <si>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</si>
  <si>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</si>
  <si>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</si>
  <si>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</si>
  <si>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</si>
  <si>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</si>
  <si>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</si>
  <si>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</si>
  <si>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</si>
  <si>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</si>
  <si>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</si>
  <si>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</si>
  <si>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</si>
  <si>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</si>
  <si>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</si>
  <si>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</si>
  <si>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</si>
  <si>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</si>
  <si>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</si>
  <si>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</si>
  <si>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</si>
  <si>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</si>
  <si>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</si>
  <si>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</si>
  <si>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</si>
  <si>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</si>
  <si>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</si>
  <si>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</si>
  <si>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</si>
  <si>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</si>
  <si>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</si>
  <si>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</si>
  <si>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</si>
  <si>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</si>
  <si>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</si>
  <si>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</si>
  <si>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</si>
  <si>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</si>
  <si>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</si>
  <si>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</si>
  <si>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</si>
  <si>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</si>
  <si>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</si>
  <si>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</si>
  <si>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</si>
  <si>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</si>
  <si>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</si>
  <si>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</si>
  <si>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</si>
  <si>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</si>
  <si>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</si>
  <si>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</si>
  <si>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</si>
  <si>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</si>
  <si>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</si>
  <si>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</si>
  <si>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</si>
  <si>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</si>
  <si>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</si>
  <si>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</si>
  <si>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</si>
  <si>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</si>
  <si>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</si>
  <si>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</si>
  <si>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</si>
  <si>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</si>
  <si>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</si>
  <si>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</si>
  <si>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</si>
  <si>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</si>
  <si>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</si>
  <si>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</si>
  <si>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</si>
  <si>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</si>
  <si>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</si>
  <si>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</si>
  <si>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</si>
  <si>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</si>
  <si>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</si>
  <si>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</si>
  <si>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</si>
  <si>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</si>
  <si>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</si>
  <si>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</si>
  <si>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</si>
  <si>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</si>
  <si>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</si>
  <si>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</si>
  <si>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</si>
  <si>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</si>
  <si>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</si>
  <si>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</si>
  <si>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</si>
  <si>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</si>
  <si>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</si>
  <si>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</si>
  <si>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</si>
  <si>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</si>
  <si>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</si>
  <si>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</si>
  <si>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</si>
  <si>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</si>
  <si>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</si>
  <si>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</si>
  <si>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</si>
  <si>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</si>
  <si>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</si>
  <si>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</si>
  <si>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</si>
  <si>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</si>
  <si>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</si>
  <si>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</si>
  <si>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</si>
  <si>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</si>
  <si>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</si>
  <si>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</si>
  <si>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</si>
  <si>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</si>
  <si>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</si>
  <si>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</si>
  <si>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</si>
  <si>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</si>
  <si>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</si>
  <si>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</si>
  <si>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</si>
  <si>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</si>
  <si>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</si>
  <si>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</si>
  <si>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</si>
  <si>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</si>
  <si>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</si>
  <si>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</si>
  <si>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</si>
  <si>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</si>
  <si>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</si>
  <si>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</si>
  <si>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</si>
  <si>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</si>
  <si>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</si>
  <si>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</si>
  <si>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</si>
  <si>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</si>
  <si>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</si>
  <si>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</si>
  <si>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</si>
  <si>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</si>
  <si>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</si>
  <si>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</si>
  <si>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</si>
  <si>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</si>
  <si>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</si>
  <si>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</si>
  <si>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</si>
  <si>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</si>
  <si>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</si>
  <si>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</si>
  <si>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</si>
  <si>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</si>
  <si>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</si>
  <si>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</si>
  <si>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</si>
  <si>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</si>
  <si>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</si>
  <si>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</si>
  <si>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</si>
  <si>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</si>
  <si>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</si>
  <si>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</si>
  <si>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</si>
  <si>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</si>
  <si>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</si>
  <si>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</si>
  <si>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</si>
  <si>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</si>
  <si>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</si>
  <si>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</si>
  <si>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</si>
  <si>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</si>
  <si>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</si>
  <si>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</si>
  <si>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</si>
  <si>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</si>
  <si>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</si>
  <si>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</si>
  <si>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</si>
  <si>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</si>
  <si>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</si>
  <si>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</si>
  <si>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</si>
  <si>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</si>
  <si>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</si>
  <si>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</si>
  <si>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</si>
  <si>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</si>
  <si>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</si>
  <si>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</si>
  <si>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</si>
  <si>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</si>
  <si>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</si>
  <si>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</si>
  <si>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</si>
  <si>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</si>
  <si>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</si>
  <si>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</si>
  <si>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</si>
  <si>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</si>
  <si>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</si>
  <si>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</si>
  <si>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</si>
  <si>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</si>
  <si>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</si>
  <si>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</si>
  <si>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</si>
  <si>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</si>
  <si>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</si>
  <si>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</si>
  <si>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</si>
  <si>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</si>
  <si>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</si>
  <si>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</si>
  <si>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</si>
  <si>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</si>
  <si>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</si>
  <si>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</si>
  <si>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</si>
  <si>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</si>
  <si>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</si>
  <si>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</si>
  <si>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</si>
  <si>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</si>
  <si>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</si>
  <si>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</si>
  <si>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</si>
  <si>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</si>
  <si>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</si>
  <si>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</si>
  <si>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</si>
  <si>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</si>
  <si>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</si>
  <si>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</si>
  <si>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</si>
  <si>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</si>
  <si>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</si>
  <si>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</si>
  <si>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</si>
  <si>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</si>
  <si>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</si>
  <si>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</si>
  <si>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</si>
  <si>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</si>
  <si>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</si>
  <si>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</si>
  <si>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</si>
  <si>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</si>
  <si>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</si>
  <si>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</si>
  <si>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</si>
  <si>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</si>
  <si>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</si>
  <si>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</si>
  <si>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</si>
  <si>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</si>
  <si>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</si>
  <si>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</si>
  <si>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</si>
  <si>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</si>
  <si>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</si>
  <si>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</si>
  <si>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</si>
  <si>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</si>
  <si>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</si>
  <si>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</si>
  <si>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</si>
  <si>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</si>
  <si>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</si>
  <si>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</si>
  <si>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</si>
  <si>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</si>
  <si>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</si>
  <si>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</si>
  <si>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</si>
  <si>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</si>
  <si>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</si>
  <si>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</si>
  <si>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</si>
  <si>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</si>
  <si>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</si>
  <si>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</si>
  <si>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</si>
  <si>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</si>
  <si>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</si>
  <si>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</si>
  <si>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</si>
  <si>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</si>
  <si>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</si>
  <si>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</si>
  <si>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</si>
  <si>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</si>
  <si>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</si>
  <si>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</si>
  <si>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</si>
  <si>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</si>
  <si>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</si>
  <si>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</si>
  <si>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</si>
  <si>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</si>
  <si>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</si>
  <si>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</si>
  <si>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</si>
  <si>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</si>
  <si>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</si>
  <si>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</si>
  <si>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</si>
  <si>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</si>
  <si>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</si>
  <si>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</si>
  <si>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</si>
  <si>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</si>
  <si>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</si>
  <si>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</si>
  <si>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</si>
  <si>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</si>
  <si>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</si>
  <si>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</si>
  <si>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</si>
  <si>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</si>
  <si>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</si>
  <si>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</si>
  <si>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</si>
  <si>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</si>
  <si>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</si>
  <si>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</si>
  <si>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</si>
  <si>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</si>
  <si>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</si>
  <si>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</si>
  <si>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</si>
  <si>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</si>
  <si>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</si>
  <si>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</si>
  <si>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</si>
  <si>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</si>
  <si>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</si>
  <si>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</si>
  <si>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</si>
  <si>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</si>
  <si>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</si>
  <si>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</si>
  <si>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</si>
  <si>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</si>
  <si>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</si>
  <si>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</si>
  <si>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</si>
  <si>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</si>
  <si>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</si>
  <si>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</si>
  <si>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</si>
  <si>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</si>
  <si>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</si>
  <si>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</si>
  <si>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</si>
  <si>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</si>
  <si>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</si>
  <si>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</si>
  <si>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</si>
  <si>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</si>
  <si>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</si>
  <si>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</si>
  <si>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</si>
  <si>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</si>
  <si>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</si>
  <si>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</si>
  <si>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</si>
  <si>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</si>
  <si>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</si>
  <si>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</si>
  <si>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</si>
  <si>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</si>
  <si>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</si>
  <si>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</si>
  <si>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</si>
  <si>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</si>
  <si>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</si>
  <si>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</si>
  <si>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</si>
  <si>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</si>
  <si>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</si>
  <si>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</si>
  <si>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</si>
  <si>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</si>
  <si>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</si>
  <si>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</si>
  <si>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</si>
  <si>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</si>
  <si>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</si>
  <si>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</si>
  <si>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</si>
  <si>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</si>
  <si>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</si>
  <si>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</si>
  <si>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</si>
  <si>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</si>
  <si>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</si>
  <si>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</si>
  <si>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</si>
  <si>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</si>
  <si>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</si>
  <si>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</si>
  <si>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</si>
  <si>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</si>
  <si>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</si>
  <si>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</si>
  <si>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</si>
  <si>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</si>
  <si>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</si>
  <si>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</si>
  <si>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</si>
  <si>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</si>
  <si>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</si>
  <si>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</si>
  <si>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</si>
  <si>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</si>
  <si>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</si>
  <si>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</si>
  <si>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</si>
  <si>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</si>
  <si>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</si>
  <si>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</si>
  <si>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</si>
  <si>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</si>
  <si>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</si>
  <si>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</si>
  <si>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</si>
  <si>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</si>
  <si>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</si>
  <si>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</si>
  <si>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</si>
  <si>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</si>
  <si>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</si>
  <si>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</si>
  <si>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</si>
  <si>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</si>
  <si>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</si>
  <si>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</si>
  <si>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</si>
  <si>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</si>
  <si>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</si>
  <si>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</si>
  <si>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</si>
  <si>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</si>
  <si>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</si>
  <si>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</si>
  <si>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</si>
  <si>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</si>
  <si>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</si>
  <si>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</si>
  <si>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</si>
  <si>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</si>
  <si>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</si>
  <si>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</si>
  <si>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</si>
  <si>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</si>
  <si>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</si>
  <si>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</si>
  <si>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</si>
  <si>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</si>
  <si>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</si>
  <si>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</si>
  <si>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</si>
  <si>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</si>
  <si>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</si>
  <si>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</si>
  <si>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</si>
  <si>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</si>
  <si>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</si>
  <si>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</si>
  <si>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</si>
  <si>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</si>
  <si>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</si>
  <si>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</si>
  <si>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</si>
  <si>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</si>
  <si>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</si>
  <si>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</si>
  <si>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</si>
  <si>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</si>
  <si>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</si>
  <si>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</si>
  <si>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</si>
  <si>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</si>
  <si>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</si>
  <si>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</si>
  <si>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</si>
  <si>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</si>
  <si>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</si>
  <si>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</si>
  <si>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</si>
  <si>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</si>
  <si>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</si>
  <si>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</si>
  <si>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</si>
  <si>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</si>
  <si>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</si>
  <si>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</si>
  <si>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</si>
  <si>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</si>
  <si>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</si>
  <si>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</si>
  <si>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</si>
  <si>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</si>
  <si>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</si>
  <si>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</si>
  <si>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</si>
  <si>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</si>
  <si>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</si>
  <si>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</si>
  <si>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</si>
  <si>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</si>
  <si>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</si>
  <si>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</si>
  <si>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</si>
  <si>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</si>
  <si>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</si>
  <si>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</si>
  <si>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</si>
  <si>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</si>
  <si>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</si>
  <si>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</si>
  <si>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</si>
  <si>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</si>
  <si>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</si>
  <si>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</si>
  <si>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</si>
  <si>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</si>
  <si>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</si>
  <si>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</si>
  <si>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</si>
  <si>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</si>
  <si>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</si>
  <si>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</si>
  <si>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</si>
  <si>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</si>
  <si>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</si>
  <si>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</si>
  <si>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</si>
  <si>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</si>
  <si>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</si>
  <si>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</si>
  <si>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</si>
  <si>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</si>
  <si>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</si>
  <si>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</si>
  <si>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</si>
  <si>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</si>
  <si>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</si>
  <si>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</si>
  <si>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</si>
  <si>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</si>
  <si>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</si>
  <si>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</si>
  <si>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</si>
  <si>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</si>
  <si>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</si>
  <si>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</si>
  <si>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</si>
  <si>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</si>
  <si>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</si>
  <si>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</si>
  <si>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</si>
  <si>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</si>
  <si>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</si>
  <si>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</si>
  <si>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</si>
  <si>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</si>
  <si>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</si>
  <si>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</si>
  <si>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</si>
  <si>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</si>
  <si>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</si>
  <si>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</si>
  <si>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</si>
  <si>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</si>
  <si>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</si>
  <si>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</si>
  <si>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</si>
  <si>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</si>
  <si>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</si>
  <si>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</si>
  <si>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</si>
  <si>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</si>
  <si>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</si>
  <si>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</si>
  <si>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</si>
  <si>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</si>
  <si>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</si>
  <si>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</si>
  <si>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</si>
  <si>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</si>
  <si>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</si>
  <si>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</si>
  <si>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</si>
  <si>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</si>
  <si>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</si>
  <si>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</si>
  <si>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</si>
  <si>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</si>
  <si>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</si>
  <si>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</si>
  <si>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</si>
  <si>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</si>
  <si>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</si>
  <si>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</si>
  <si>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</si>
  <si>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</si>
  <si>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</si>
  <si>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</si>
  <si>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</si>
  <si>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</si>
  <si>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</si>
  <si>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</si>
  <si>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</si>
  <si>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</si>
  <si>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</si>
  <si>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</si>
  <si>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</si>
  <si>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</si>
  <si>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</si>
  <si>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</si>
  <si>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</si>
  <si>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</si>
  <si>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</si>
  <si>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</si>
  <si>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</si>
  <si>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</si>
  <si>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</si>
  <si>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</si>
  <si>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</si>
  <si>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</si>
  <si>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</si>
  <si>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</si>
  <si>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</si>
  <si>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</si>
  <si>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</si>
  <si>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</si>
  <si>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</si>
  <si>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</si>
  <si>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</si>
  <si>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</si>
  <si>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</si>
  <si>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</si>
  <si>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</si>
  <si>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</si>
  <si>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</si>
  <si>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</si>
  <si>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</si>
  <si>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</si>
  <si>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</si>
  <si>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</si>
  <si>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</si>
  <si>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</si>
  <si>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</si>
  <si>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</si>
  <si>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</si>
  <si>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</si>
  <si>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</si>
  <si>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</si>
  <si>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</si>
  <si>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</si>
  <si>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</si>
  <si>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</si>
  <si>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</si>
  <si>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</si>
  <si>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</si>
  <si>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</si>
  <si>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</si>
  <si>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</si>
  <si>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</si>
  <si>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</si>
  <si>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</si>
  <si>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</si>
  <si>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</si>
  <si>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</si>
  <si>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</si>
  <si>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</si>
  <si>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</si>
  <si>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</si>
  <si>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</si>
  <si>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</si>
  <si>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</si>
  <si>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</si>
  <si>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</si>
  <si>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</si>
  <si>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</si>
  <si>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</si>
  <si>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</si>
  <si>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</si>
  <si>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</si>
  <si>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</si>
  <si>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</si>
  <si>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</si>
  <si>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</si>
  <si>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</si>
  <si>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</si>
  <si>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</si>
  <si>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</si>
  <si>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</si>
  <si>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</si>
  <si>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</si>
  <si>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</si>
  <si>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</si>
  <si>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</si>
  <si>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</si>
  <si>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</si>
  <si>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</si>
  <si>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</si>
  <si>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</si>
  <si>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</si>
  <si>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</si>
  <si>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</si>
  <si>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</si>
  <si>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</si>
  <si>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</si>
  <si>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</si>
  <si>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</si>
  <si>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</si>
  <si>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</si>
  <si>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</si>
  <si>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</si>
  <si>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</si>
  <si>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</si>
  <si>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</si>
  <si>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</si>
  <si>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</si>
  <si>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</si>
  <si>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</si>
  <si>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</si>
  <si>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</si>
  <si>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</si>
  <si>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</si>
  <si>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</si>
  <si>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</si>
  <si>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</si>
  <si>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</si>
  <si>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</si>
  <si>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</si>
  <si>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</si>
  <si>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</si>
  <si>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</si>
  <si>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</si>
  <si>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</si>
  <si>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</si>
  <si>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</si>
  <si>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</si>
  <si>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</si>
  <si>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</si>
  <si>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</si>
  <si>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</si>
  <si>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</si>
  <si>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</si>
  <si>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</si>
  <si>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</si>
  <si>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</si>
  <si>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</si>
  <si>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</si>
  <si>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</si>
  <si>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</si>
  <si>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</si>
  <si>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</si>
  <si>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</si>
  <si>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</si>
  <si>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</si>
  <si>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</si>
  <si>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</si>
  <si>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</si>
  <si>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</si>
  <si>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</si>
  <si>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</si>
  <si>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</si>
  <si>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</si>
  <si>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</si>
  <si>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</si>
  <si>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</si>
  <si>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</si>
  <si>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</si>
  <si>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</si>
  <si>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</si>
  <si>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</si>
  <si>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</si>
  <si>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</si>
  <si>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</si>
  <si>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</si>
  <si>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</si>
  <si>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</si>
  <si>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</si>
  <si>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</si>
  <si>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</si>
  <si>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</si>
  <si>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</si>
  <si>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</si>
  <si>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</si>
  <si>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</si>
  <si>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</si>
  <si>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</si>
  <si>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</si>
  <si>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</si>
  <si>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</si>
  <si>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</si>
  <si>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</si>
  <si>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</si>
  <si>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</si>
  <si>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</si>
  <si>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</si>
  <si>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</si>
  <si>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</si>
  <si>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</si>
  <si>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</si>
  <si>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</si>
  <si>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</si>
  <si>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</si>
  <si>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</si>
  <si>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</si>
  <si>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</si>
  <si>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</si>
  <si>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</si>
  <si>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</si>
  <si>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</si>
  <si>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</si>
  <si>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</si>
  <si>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</si>
  <si>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</si>
  <si>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</si>
  <si>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</si>
  <si>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</si>
  <si>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</si>
  <si>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</si>
  <si>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</si>
  <si>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</si>
  <si>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</si>
  <si>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</si>
  <si>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</si>
  <si>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</si>
  <si>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</si>
  <si>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</si>
  <si>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</si>
  <si>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</si>
  <si>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</si>
  <si>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</si>
  <si>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</si>
  <si>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</si>
  <si>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</si>
  <si>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</si>
  <si>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</si>
  <si>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</si>
  <si>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</si>
  <si>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</si>
  <si>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</si>
  <si>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</si>
  <si>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</si>
  <si>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</si>
  <si>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</si>
  <si>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</si>
  <si>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</si>
  <si>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</si>
  <si>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</si>
  <si>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</si>
  <si>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</si>
  <si>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</si>
  <si>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</si>
  <si>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</si>
  <si>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</si>
  <si>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</si>
  <si>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</si>
  <si>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</si>
  <si>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</si>
  <si>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</si>
  <si>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</si>
  <si>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</si>
  <si>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</si>
  <si>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</si>
  <si>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</si>
  <si>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</si>
  <si>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</si>
  <si>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</si>
  <si>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</si>
  <si>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</si>
  <si>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</si>
  <si>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</si>
  <si>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</si>
  <si>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</si>
  <si>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</si>
  <si>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</si>
  <si>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</si>
  <si>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</si>
  <si>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</si>
  <si>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</si>
  <si>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</si>
  <si>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</si>
  <si>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</si>
  <si>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</si>
  <si>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</si>
  <si>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</si>
  <si>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</si>
  <si>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</si>
  <si>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</si>
  <si>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</si>
  <si>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</si>
  <si>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</si>
  <si>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</si>
  <si>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</si>
  <si>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</si>
  <si>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</si>
  <si>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</si>
  <si>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</si>
  <si>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</si>
  <si>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</si>
  <si>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</si>
  <si>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</si>
  <si>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</si>
  <si>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</si>
  <si>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</si>
  <si>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</si>
  <si>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</si>
  <si>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</si>
  <si>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</si>
  <si>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</si>
  <si>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</si>
  <si>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</si>
  <si>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</si>
  <si>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</si>
  <si>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</si>
  <si>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</si>
  <si>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</si>
  <si>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</si>
  <si>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</si>
  <si>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</si>
  <si>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</si>
  <si>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</si>
  <si>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</si>
  <si>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</si>
  <si>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</si>
  <si>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</si>
  <si>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</si>
  <si>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</si>
  <si>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</si>
  <si>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</si>
  <si>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</si>
  <si>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</si>
  <si>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</si>
  <si>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</si>
  <si>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</si>
  <si>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</si>
  <si>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</si>
  <si>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</si>
  <si>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</si>
  <si>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</si>
  <si>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</si>
  <si>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</si>
  <si>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</si>
  <si>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</si>
  <si>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</si>
  <si>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</si>
  <si>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</si>
  <si>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</si>
  <si>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</si>
  <si>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</si>
  <si>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</si>
  <si>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</si>
  <si>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</si>
  <si>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</si>
  <si>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</si>
  <si>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</si>
  <si>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</si>
  <si>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</si>
  <si>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</si>
  <si>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</si>
  <si>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</si>
  <si>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</si>
  <si>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</si>
  <si>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</si>
  <si>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</si>
  <si>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</si>
  <si>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</si>
  <si>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</si>
  <si>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</si>
  <si>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</si>
  <si>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</si>
  <si>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</si>
  <si>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</si>
  <si>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</si>
  <si>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</si>
  <si>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</si>
  <si>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</si>
  <si>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</si>
  <si>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</si>
  <si>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</si>
  <si>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</si>
  <si>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</si>
  <si>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</si>
  <si>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</si>
  <si>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</si>
  <si>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</si>
  <si>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</si>
  <si>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</si>
  <si>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</si>
  <si>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</si>
  <si>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</si>
  <si>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</si>
  <si>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</si>
  <si>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</si>
  <si>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</si>
  <si>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</si>
  <si>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</si>
  <si>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</si>
  <si>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</si>
  <si>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</si>
  <si>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</si>
  <si>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</si>
  <si>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</si>
  <si>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</si>
  <si>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</si>
  <si>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</si>
  <si>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</si>
  <si>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</si>
  <si>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</si>
  <si>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</si>
  <si>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</si>
  <si>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</si>
  <si>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</si>
  <si>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</si>
  <si>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</si>
  <si>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</si>
  <si>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</si>
  <si>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</si>
  <si>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</si>
  <si>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</si>
  <si>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</si>
  <si>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</si>
  <si>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</si>
  <si>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</si>
  <si>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</si>
  <si>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</si>
  <si>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</si>
  <si>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</si>
  <si>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</si>
  <si>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</si>
  <si>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</si>
  <si>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</si>
  <si>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</si>
  <si>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</si>
  <si>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</si>
  <si>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</si>
  <si>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</si>
  <si>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</si>
  <si>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</si>
  <si>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</si>
  <si>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</si>
  <si>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</si>
  <si>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</si>
  <si>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</si>
  <si>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</si>
  <si>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</si>
  <si>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</si>
  <si>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</si>
  <si>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</si>
  <si>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</si>
  <si>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</si>
  <si>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</si>
  <si>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</si>
  <si>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</si>
  <si>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</si>
  <si>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</si>
  <si>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</si>
  <si>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</si>
  <si>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</si>
  <si>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</si>
  <si>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</si>
  <si>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</si>
  <si>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</si>
  <si>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</si>
  <si>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</si>
  <si>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</si>
  <si>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</si>
  <si>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</si>
  <si>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</si>
  <si>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</si>
  <si>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</si>
  <si>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</si>
  <si>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</si>
  <si>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</si>
  <si>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</si>
  <si>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</si>
  <si>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</si>
  <si>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</si>
  <si>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</si>
  <si>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</si>
  <si>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</si>
  <si>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</si>
  <si>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</si>
  <si>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</si>
  <si>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</si>
  <si>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</si>
  <si>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</si>
  <si>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</si>
  <si>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</si>
  <si>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</si>
  <si>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</si>
  <si>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</si>
  <si>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</si>
  <si>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</si>
  <si>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</si>
  <si>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</si>
  <si>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</si>
  <si>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</si>
  <si>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</si>
  <si>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</si>
  <si>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</si>
  <si>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</si>
  <si>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</si>
  <si>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</si>
  <si>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</si>
  <si>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</si>
  <si>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</si>
  <si>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</si>
  <si>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</si>
  <si>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</si>
  <si>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</si>
  <si>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</si>
  <si>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</si>
  <si>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</si>
  <si>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</si>
  <si>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</si>
  <si>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</si>
  <si>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</si>
  <si>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</si>
  <si>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</si>
  <si>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</si>
  <si>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</si>
  <si>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</si>
  <si>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</si>
  <si>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</si>
  <si>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</si>
  <si>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</si>
  <si>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</si>
  <si>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</si>
  <si>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</si>
  <si>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</si>
  <si>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</si>
  <si>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</si>
  <si>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</si>
  <si>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</si>
  <si>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</si>
  <si>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</si>
  <si>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</si>
  <si>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</si>
  <si>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</si>
  <si>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</si>
  <si>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</si>
  <si>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</si>
  <si>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</si>
  <si>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</si>
  <si>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</si>
  <si>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</si>
  <si>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</si>
  <si>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</si>
  <si>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</si>
  <si>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</si>
  <si>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</si>
  <si>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</si>
  <si>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</si>
  <si>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</si>
  <si>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</si>
  <si>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</si>
  <si>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</si>
  <si>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</si>
  <si>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</si>
  <si>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</si>
  <si>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</si>
  <si>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</si>
  <si>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</si>
  <si>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</si>
  <si>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</si>
  <si>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</si>
  <si>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</si>
  <si>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</si>
  <si>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</si>
  <si>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</si>
  <si>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</si>
  <si>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</si>
  <si>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</si>
  <si>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</si>
  <si>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</si>
  <si>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</si>
  <si>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</si>
  <si>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</si>
  <si>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</si>
  <si>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</si>
  <si>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</si>
  <si>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</si>
  <si>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</si>
  <si>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</si>
  <si>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</si>
  <si>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</si>
  <si>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</si>
  <si>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</si>
  <si>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</si>
  <si>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</si>
  <si>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</si>
  <si>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</si>
  <si>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</si>
  <si>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</si>
  <si>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</si>
  <si>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</si>
  <si>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</si>
  <si>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</si>
  <si>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</si>
  <si>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</si>
  <si>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</si>
  <si>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</si>
  <si>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</si>
  <si>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</si>
  <si>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</si>
  <si>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</si>
  <si>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</si>
  <si>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</si>
  <si>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</si>
  <si>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</si>
  <si>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</si>
  <si>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</si>
  <si>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</si>
  <si>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</si>
  <si>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</si>
  <si>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</si>
  <si>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</si>
  <si>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</si>
  <si>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</si>
  <si>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</si>
  <si>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</si>
  <si>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</si>
  <si>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</si>
  <si>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</si>
  <si>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</si>
  <si>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</si>
  <si>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</si>
  <si>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</si>
  <si>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</si>
  <si>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</si>
  <si>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</si>
  <si>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</si>
  <si>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</si>
  <si>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</si>
  <si>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</si>
  <si>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</si>
  <si>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</si>
  <si>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</si>
  <si>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</si>
  <si>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</si>
  <si>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</si>
  <si>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</si>
  <si>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</si>
  <si>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</si>
  <si>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</si>
  <si>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</si>
  <si>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</si>
  <si>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</si>
  <si>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</si>
  <si>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</si>
  <si>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</si>
  <si>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</si>
  <si>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</si>
  <si>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</si>
  <si>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</si>
  <si>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</si>
  <si>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</si>
  <si>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</si>
  <si>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</si>
  <si>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</si>
  <si>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</si>
  <si>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</si>
  <si>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</si>
  <si>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</si>
  <si>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</si>
  <si>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</si>
  <si>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</si>
  <si>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</si>
  <si>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</si>
  <si>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</si>
  <si>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</si>
  <si>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</si>
  <si>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</si>
  <si>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</si>
  <si>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</si>
  <si>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</si>
  <si>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</si>
  <si>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</si>
  <si>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</si>
  <si>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</si>
  <si>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</si>
  <si>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</si>
  <si>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</si>
  <si>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</si>
  <si>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</si>
  <si>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</si>
  <si>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</si>
  <si>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</si>
  <si>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</si>
  <si>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</si>
  <si>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</si>
  <si>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</si>
  <si>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</si>
  <si>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</si>
  <si>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</si>
  <si>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</si>
  <si>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</si>
  <si>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</si>
  <si>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</si>
  <si>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</si>
  <si>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</si>
  <si>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</si>
  <si>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</si>
  <si>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</si>
  <si>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</si>
  <si>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</si>
  <si>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</si>
  <si>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</si>
  <si>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</si>
  <si>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</si>
  <si>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</si>
  <si>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</si>
  <si>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</si>
  <si>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</si>
  <si>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</si>
  <si>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</si>
  <si>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</si>
  <si>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</si>
  <si>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</si>
  <si>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</si>
  <si>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</si>
  <si>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</si>
  <si>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</si>
  <si>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</si>
  <si>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</si>
  <si>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</si>
  <si>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</si>
  <si>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</si>
  <si>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</si>
  <si>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</si>
  <si>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</si>
  <si>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</si>
  <si>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</si>
  <si>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</si>
  <si>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</si>
  <si>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</si>
  <si>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</si>
  <si>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</si>
  <si>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</si>
  <si>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</si>
  <si>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</si>
  <si>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</si>
  <si>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</si>
  <si>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</si>
  <si>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</si>
  <si>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</si>
  <si>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</si>
  <si>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</si>
  <si>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</si>
  <si>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</si>
  <si>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</si>
  <si>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</si>
  <si>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</si>
  <si>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</si>
  <si>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</si>
  <si>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</si>
  <si>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</si>
  <si>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</si>
  <si>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</si>
  <si>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</si>
  <si>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</si>
  <si>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</si>
  <si>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</si>
  <si>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</si>
  <si>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</si>
  <si>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</si>
  <si>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</si>
  <si>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</si>
  <si>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</si>
  <si>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</si>
  <si>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</si>
  <si>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</si>
  <si>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</si>
  <si>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</si>
  <si>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</si>
  <si>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</si>
  <si>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</si>
  <si>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</si>
  <si>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</si>
  <si>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</si>
  <si>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</si>
  <si>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</si>
  <si>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</si>
  <si>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</si>
  <si>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</si>
  <si>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</si>
  <si>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</si>
  <si>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</si>
  <si>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</si>
  <si>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</si>
  <si>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</si>
  <si>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</si>
  <si>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</si>
  <si>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</si>
  <si>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</si>
  <si>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</si>
  <si>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</si>
  <si>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</si>
  <si>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</si>
  <si>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</si>
  <si>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</si>
  <si>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</si>
  <si>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</si>
  <si>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</si>
  <si>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</si>
  <si>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</si>
  <si>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</si>
  <si>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</si>
  <si>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</si>
  <si>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</si>
  <si>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</si>
  <si>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</si>
  <si>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</si>
  <si>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</si>
  <si>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</si>
  <si>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</si>
  <si>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</si>
  <si>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</si>
  <si>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</si>
  <si>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</si>
  <si>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</si>
  <si>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</si>
  <si>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</si>
  <si>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</si>
  <si>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</si>
  <si>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</si>
  <si>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</si>
  <si>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</si>
  <si>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</si>
  <si>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</si>
  <si>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</si>
  <si>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</si>
  <si>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</si>
  <si>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</si>
  <si>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</si>
  <si>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</si>
  <si>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</si>
  <si>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</si>
  <si>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</si>
  <si>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</si>
  <si>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</si>
  <si>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</si>
  <si>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</si>
  <si>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</si>
  <si>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</si>
  <si>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</si>
  <si>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</si>
  <si>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</si>
  <si>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</si>
  <si>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</si>
  <si>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</si>
  <si>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</si>
  <si>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</si>
  <si>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</si>
  <si>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</si>
  <si>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</si>
  <si>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</si>
  <si>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</si>
  <si>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</si>
  <si>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</si>
  <si>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</si>
  <si>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</si>
  <si>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</si>
  <si>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</si>
  <si>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</si>
  <si>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</si>
  <si>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</si>
  <si>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</si>
  <si>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</si>
  <si>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</si>
  <si>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</si>
  <si>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</si>
  <si>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</si>
  <si>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</si>
  <si>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</si>
  <si>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</si>
  <si>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</si>
  <si>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</si>
  <si>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</si>
  <si>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</si>
  <si>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</si>
  <si>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</si>
  <si>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</si>
  <si>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</si>
  <si>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</si>
  <si>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</si>
  <si>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</si>
  <si>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</si>
  <si>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</si>
  <si>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</si>
  <si>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</si>
  <si>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</si>
  <si>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</si>
  <si>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</si>
  <si>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</si>
  <si>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</si>
  <si>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</si>
  <si>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</si>
  <si>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</si>
  <si>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</si>
  <si>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</si>
  <si>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</si>
  <si>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</si>
  <si>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</si>
  <si>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</si>
  <si>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</si>
  <si>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</si>
  <si>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</si>
  <si>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</si>
  <si>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</si>
  <si>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</si>
  <si>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</si>
  <si>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</si>
  <si>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</si>
  <si>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</si>
  <si>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</si>
  <si>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</si>
  <si>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</si>
  <si>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</si>
  <si>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</si>
  <si>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</si>
  <si>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</si>
  <si>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</si>
  <si>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</si>
  <si>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</si>
  <si>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</si>
  <si>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</si>
  <si>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</si>
  <si>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</si>
  <si>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</si>
  <si>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</si>
  <si>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</si>
  <si>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</si>
  <si>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</si>
  <si>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</si>
  <si>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</si>
  <si>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</si>
  <si>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</si>
  <si>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</si>
  <si>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</si>
  <si>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</si>
  <si>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</si>
  <si>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</si>
  <si>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</si>
  <si>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</si>
  <si>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</si>
  <si>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</si>
  <si>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</si>
  <si>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</si>
  <si>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</si>
  <si>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</si>
  <si>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</si>
  <si>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</si>
  <si>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</si>
  <si>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</si>
  <si>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</si>
  <si>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</si>
  <si>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</si>
  <si>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</si>
  <si>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</si>
  <si>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</si>
  <si>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</si>
  <si>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</si>
  <si>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</si>
  <si>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</si>
  <si>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</si>
  <si>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</si>
  <si>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</si>
  <si>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</si>
  <si>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</si>
  <si>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</si>
  <si>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</si>
  <si>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</si>
  <si>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</si>
  <si>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</si>
  <si>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</si>
  <si>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</si>
  <si>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</si>
  <si>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</si>
  <si>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</si>
  <si>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</si>
  <si>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</si>
  <si>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</si>
  <si>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</si>
  <si>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</si>
  <si>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</si>
  <si>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</si>
  <si>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</si>
  <si>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</si>
  <si>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</si>
  <si>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</si>
  <si>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</si>
  <si>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</si>
  <si>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</si>
  <si>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</si>
  <si>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</si>
  <si>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</si>
  <si>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</si>
  <si>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</si>
  <si>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</si>
  <si>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</si>
  <si>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</si>
  <si>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</si>
  <si>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</si>
  <si>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</si>
  <si>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</si>
  <si>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</si>
  <si>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</si>
  <si>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</si>
  <si>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</si>
  <si>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</si>
  <si>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</si>
  <si>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</si>
  <si>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</si>
  <si>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</si>
  <si>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</si>
  <si>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</si>
  <si>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</si>
  <si>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</si>
  <si>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</si>
  <si>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</si>
  <si>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</si>
  <si>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</si>
  <si>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</si>
  <si>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</si>
  <si>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</si>
  <si>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</si>
  <si>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</si>
  <si>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</si>
  <si>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</si>
  <si>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</si>
  <si>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</si>
  <si>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</si>
  <si>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</si>
  <si>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</si>
  <si>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</si>
  <si>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</si>
  <si>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</si>
  <si>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</si>
  <si>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</si>
  <si>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</si>
  <si>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</si>
  <si>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</si>
  <si>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</si>
  <si>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</si>
  <si>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</si>
  <si>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</si>
  <si>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</si>
  <si>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</si>
  <si>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</si>
  <si>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</si>
  <si>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</si>
  <si>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</si>
  <si>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</si>
  <si>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</si>
  <si>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</si>
  <si>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</si>
  <si>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</si>
  <si>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</si>
  <si>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</si>
  <si>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</si>
  <si>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</si>
  <si>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</si>
  <si>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</si>
  <si>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</si>
  <si>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</si>
  <si>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</si>
  <si>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</si>
  <si>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</si>
  <si>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</si>
  <si>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</si>
  <si>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</si>
  <si>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</si>
  <si>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</si>
  <si>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</si>
  <si>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</si>
  <si>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</si>
  <si>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</si>
  <si>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</si>
  <si>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</si>
  <si>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</si>
  <si>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</si>
  <si>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</si>
  <si>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</si>
  <si>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</si>
  <si>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</si>
  <si>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</si>
  <si>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</si>
  <si>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</si>
  <si>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</si>
  <si>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</si>
  <si>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</si>
  <si>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</si>
  <si>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</si>
  <si>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</si>
  <si>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</si>
  <si>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</si>
  <si>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</si>
  <si>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</si>
  <si>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</si>
  <si>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</si>
  <si>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</si>
  <si>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</si>
  <si>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</si>
  <si>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</si>
  <si>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</si>
  <si>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</si>
  <si>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</si>
  <si>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</si>
  <si>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</si>
  <si>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</si>
  <si>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</si>
  <si>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</si>
  <si>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</si>
  <si>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</si>
  <si>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</si>
  <si>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</si>
  <si>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</si>
  <si>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</si>
  <si>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</si>
  <si>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</si>
  <si>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</si>
  <si>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</si>
  <si>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</si>
  <si>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</si>
  <si>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</si>
  <si>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</si>
  <si>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</si>
  <si>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</si>
  <si>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</si>
  <si>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</si>
  <si>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</si>
  <si>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</si>
  <si>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</si>
  <si>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</si>
  <si>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</si>
  <si>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</si>
  <si>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</si>
  <si>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</si>
  <si>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</si>
  <si>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</si>
  <si>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</si>
  <si>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</si>
  <si>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</si>
  <si>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</si>
  <si>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</si>
  <si>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</si>
  <si>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</si>
  <si>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</si>
  <si>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</si>
  <si>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</si>
  <si>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</si>
  <si>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</si>
  <si>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</si>
  <si>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</si>
  <si>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</si>
  <si>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</si>
  <si>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</si>
  <si>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</si>
  <si>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</si>
  <si>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</si>
  <si>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</si>
  <si>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</si>
  <si>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</si>
  <si>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</si>
  <si>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</si>
  <si>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</si>
  <si>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</si>
  <si>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</si>
  <si>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</si>
  <si>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</si>
  <si>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</si>
  <si>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</si>
  <si>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</si>
  <si>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</si>
  <si>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</si>
  <si>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</si>
  <si>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</si>
  <si>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</si>
  <si>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</si>
  <si>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</si>
  <si>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</si>
  <si>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</si>
  <si>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</si>
  <si>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</si>
  <si>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</si>
  <si>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</si>
  <si>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</si>
  <si>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</si>
  <si>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</si>
  <si>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</si>
  <si>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</si>
  <si>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</si>
  <si>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</si>
  <si>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</si>
  <si>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</si>
  <si>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</si>
  <si>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</si>
  <si>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</si>
  <si>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</si>
  <si>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</si>
  <si>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</si>
  <si>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</si>
  <si>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</si>
  <si>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</si>
  <si>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</si>
  <si>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</si>
  <si>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</si>
  <si>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</si>
  <si>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</si>
  <si>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</si>
  <si>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</si>
  <si>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</si>
  <si>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</si>
  <si>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</si>
  <si>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</si>
  <si>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</si>
  <si>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</si>
  <si>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</si>
  <si>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</si>
  <si>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</si>
  <si>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</si>
  <si>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</si>
  <si>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</si>
  <si>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</si>
  <si>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</si>
  <si>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</si>
  <si>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</si>
  <si>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</si>
  <si>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</si>
  <si>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</si>
  <si>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</si>
  <si>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</si>
  <si>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</si>
  <si>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</si>
  <si>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</si>
  <si>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</si>
  <si>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</si>
  <si>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</si>
  <si>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</si>
  <si>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</si>
  <si>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</si>
  <si>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</si>
  <si>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</si>
  <si>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</si>
  <si>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</si>
  <si>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</si>
  <si>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</si>
  <si>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</si>
  <si>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</si>
  <si>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</si>
  <si>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</si>
  <si>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</si>
  <si>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</si>
  <si>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</si>
  <si>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</si>
  <si>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</si>
  <si>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</si>
  <si>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</si>
  <si>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</si>
  <si>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</si>
  <si>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</si>
  <si>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</si>
  <si>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</si>
  <si>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</si>
  <si>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</si>
  <si>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</si>
  <si>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</si>
  <si>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</si>
  <si>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</si>
  <si>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</si>
  <si>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</si>
  <si>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</si>
  <si>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</si>
  <si>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</si>
  <si>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</si>
  <si>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</si>
  <si>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</si>
  <si>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</si>
  <si>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</si>
  <si>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</si>
  <si>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</si>
  <si>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</si>
  <si>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</si>
  <si>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</si>
  <si>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</si>
  <si>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</si>
  <si>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</si>
  <si>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</si>
  <si>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</si>
  <si>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</si>
  <si>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</si>
  <si>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</si>
  <si>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</si>
  <si>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</si>
  <si>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</si>
  <si>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</si>
  <si>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</si>
  <si>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</si>
  <si>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</si>
  <si>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</si>
  <si>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</si>
  <si>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</si>
  <si>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</si>
  <si>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</si>
  <si>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</si>
  <si>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</si>
  <si>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</si>
  <si>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</si>
  <si>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</si>
  <si>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</si>
  <si>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</si>
  <si>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</si>
  <si>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</si>
  <si>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</si>
  <si>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</si>
  <si>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</si>
  <si>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</si>
  <si>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</si>
  <si>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</si>
  <si>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</si>
  <si>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</si>
  <si>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</si>
  <si>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</si>
  <si>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</si>
  <si>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</si>
  <si>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</si>
  <si>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</si>
  <si>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</si>
  <si>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</si>
  <si>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</si>
  <si>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</si>
  <si>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</si>
  <si>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</si>
  <si>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</si>
  <si>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</si>
  <si>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</si>
  <si>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</si>
  <si>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</si>
  <si>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</si>
  <si>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</si>
  <si>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</si>
  <si>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</si>
  <si>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</si>
  <si>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</si>
  <si>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</si>
  <si>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</si>
  <si>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</si>
  <si>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</si>
  <si>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</si>
  <si>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</si>
  <si>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</si>
  <si>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</si>
  <si>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</si>
  <si>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</si>
  <si>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</si>
  <si>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</si>
  <si>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</si>
  <si>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</si>
  <si>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</si>
  <si>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</si>
  <si>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</si>
  <si>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</si>
  <si>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</si>
  <si>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</si>
  <si>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</si>
  <si>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</si>
  <si>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</si>
  <si>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</si>
  <si>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</si>
  <si>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</si>
  <si>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</si>
  <si>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</si>
  <si>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</si>
  <si>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</si>
  <si>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</si>
  <si>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</si>
  <si>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</si>
  <si>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</si>
  <si>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</si>
  <si>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</si>
  <si>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</si>
  <si>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</si>
  <si>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</si>
  <si>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</si>
  <si>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</si>
  <si>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</si>
  <si>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</si>
  <si>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</si>
  <si>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</si>
  <si>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</si>
  <si>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</si>
  <si>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</si>
  <si>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</si>
  <si>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</si>
  <si>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</si>
  <si>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</si>
  <si>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</si>
  <si>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</si>
  <si>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</si>
  <si>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</si>
  <si>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</si>
  <si>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</si>
  <si>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</si>
  <si>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</si>
  <si>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</si>
  <si>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</si>
  <si>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</si>
  <si>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</si>
  <si>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</si>
  <si>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</si>
  <si>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</si>
  <si>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</si>
  <si>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</si>
  <si>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</si>
  <si>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</si>
  <si>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</si>
  <si>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</si>
  <si>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</si>
  <si>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</si>
  <si>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</si>
  <si>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</si>
  <si>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</si>
  <si>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</si>
  <si>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</si>
  <si>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</si>
  <si>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</si>
  <si>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</si>
  <si>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</si>
  <si>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</si>
  <si>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</si>
  <si>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</si>
  <si>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</si>
  <si>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</si>
  <si>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</si>
  <si>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</si>
  <si>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</si>
  <si>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</si>
  <si>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</si>
  <si>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</si>
  <si>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</si>
  <si>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</si>
  <si>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</si>
  <si>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</si>
  <si>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</si>
  <si>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</si>
  <si>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</si>
  <si>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</si>
  <si>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</si>
  <si>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</si>
  <si>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</si>
  <si>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</si>
  <si>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</si>
  <si>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</si>
  <si>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</si>
  <si>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</si>
  <si>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</si>
  <si>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</si>
  <si>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</si>
  <si>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</si>
  <si>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</si>
  <si>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</si>
  <si>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</si>
  <si>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</si>
  <si>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</si>
  <si>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</si>
  <si>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</si>
  <si>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</si>
  <si>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</si>
  <si>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</si>
  <si>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</si>
  <si>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</si>
  <si>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</si>
  <si>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</si>
  <si>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</si>
  <si>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</si>
  <si>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</si>
  <si>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</si>
  <si>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</si>
  <si>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</si>
  <si>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</si>
  <si>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</si>
  <si>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</si>
  <si>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</si>
  <si>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</si>
  <si>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</si>
  <si>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</si>
  <si>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</si>
  <si>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</si>
  <si>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</si>
  <si>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</si>
  <si>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</si>
  <si>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</si>
  <si>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</si>
  <si>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</si>
  <si>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</si>
  <si>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</si>
  <si>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</si>
  <si>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</si>
  <si>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</si>
  <si>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</si>
  <si>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</si>
  <si>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</si>
  <si>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</si>
  <si>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</si>
  <si>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</si>
  <si>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</si>
  <si>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</si>
  <si>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</si>
  <si>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</si>
  <si>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</si>
  <si>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</si>
  <si>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</si>
  <si>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</si>
  <si>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</si>
  <si>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</si>
  <si>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</si>
  <si>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</si>
  <si>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</si>
  <si>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</si>
  <si>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</si>
  <si>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</si>
  <si>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</si>
  <si>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</si>
  <si>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</si>
  <si>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</si>
  <si>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</si>
  <si>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</si>
  <si>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</si>
  <si>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</si>
  <si>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</si>
  <si>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</si>
  <si>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</si>
  <si>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</si>
  <si>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</si>
  <si>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</si>
  <si>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</si>
  <si>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</si>
  <si>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</si>
  <si>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</si>
  <si>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</si>
  <si>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</si>
  <si>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</si>
  <si>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</si>
  <si>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</si>
  <si>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</si>
  <si>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</si>
  <si>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</si>
  <si>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</si>
  <si>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</si>
  <si>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</si>
  <si>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</si>
  <si>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</si>
  <si>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</si>
  <si>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</si>
  <si>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</si>
  <si>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</si>
  <si>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</si>
  <si>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</si>
  <si>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</si>
  <si>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</si>
  <si>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</si>
  <si>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</si>
  <si>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</si>
  <si>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</si>
  <si>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</si>
  <si>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</si>
  <si>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</si>
  <si>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</si>
  <si>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</si>
  <si>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</si>
  <si>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</si>
  <si>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</si>
  <si>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</si>
  <si>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</si>
  <si>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</si>
  <si>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</si>
  <si>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</si>
  <si>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</si>
  <si>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</si>
  <si>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</si>
  <si>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</si>
  <si>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</si>
  <si>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</si>
  <si>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</si>
  <si>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</si>
  <si>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</si>
  <si>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</si>
  <si>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</si>
  <si>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</si>
  <si>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</si>
  <si>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</si>
  <si>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</si>
  <si>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</si>
  <si>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</si>
  <si>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</si>
  <si>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</si>
  <si>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</si>
  <si>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</si>
  <si>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</si>
  <si>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</si>
  <si>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</si>
  <si>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</si>
  <si>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</si>
  <si>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</si>
  <si>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</si>
  <si>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</si>
  <si>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</si>
  <si>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</si>
  <si>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</si>
  <si>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</si>
  <si>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</si>
  <si>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</si>
  <si>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</si>
  <si>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</si>
  <si>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</si>
  <si>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</si>
  <si>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</si>
  <si>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</si>
  <si>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</si>
  <si>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</si>
  <si>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</si>
  <si>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</si>
  <si>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</si>
  <si>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</si>
  <si>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</si>
  <si>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</si>
  <si>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</si>
  <si>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</si>
  <si>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</si>
  <si>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</si>
  <si>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</si>
  <si>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</si>
  <si>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</si>
  <si>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</si>
  <si>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</si>
  <si>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</si>
  <si>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</si>
  <si>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</si>
  <si>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</si>
  <si>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</si>
  <si>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</si>
  <si>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</si>
  <si>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</si>
  <si>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</si>
  <si>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</si>
  <si>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</si>
  <si>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</si>
  <si>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</si>
  <si>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</si>
  <si>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</si>
  <si>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</si>
  <si>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</si>
  <si>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</si>
  <si>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</si>
  <si>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</si>
  <si>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</si>
  <si>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</si>
  <si>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</si>
  <si>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</si>
  <si>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</si>
  <si>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</si>
  <si>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</si>
  <si>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</si>
  <si>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</si>
  <si>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</si>
  <si>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</si>
  <si>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</si>
  <si>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</si>
  <si>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</si>
  <si>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</si>
  <si>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</si>
  <si>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</si>
  <si>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</si>
  <si>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</si>
  <si>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</si>
  <si>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</si>
  <si>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</si>
  <si>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</si>
  <si>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</si>
  <si>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</si>
  <si>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</si>
  <si>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</si>
  <si>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</si>
  <si>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</si>
  <si>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</si>
  <si>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</si>
  <si>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</si>
  <si>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</si>
  <si>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</si>
  <si>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</si>
  <si>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</si>
  <si>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</si>
  <si>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</si>
  <si>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</si>
  <si>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</si>
  <si>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</si>
  <si>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</si>
  <si>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</si>
  <si>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</si>
  <si>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</si>
  <si>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</si>
  <si>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</si>
  <si>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</si>
  <si>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</si>
  <si>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</si>
  <si>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</si>
  <si>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</si>
  <si>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</si>
  <si>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</si>
  <si>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</si>
  <si>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</si>
  <si>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</si>
  <si>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</si>
  <si>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</si>
  <si>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</si>
  <si>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</si>
  <si>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</si>
  <si>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</si>
  <si>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</si>
  <si>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</si>
  <si>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</si>
  <si>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</si>
  <si>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</si>
  <si>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</si>
  <si>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</si>
  <si>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</si>
  <si>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</si>
  <si>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</si>
  <si>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</si>
  <si>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</si>
  <si>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</si>
  <si>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</si>
  <si>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</si>
  <si>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</si>
  <si>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</si>
  <si>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</si>
  <si>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</si>
  <si>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</si>
  <si>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</si>
  <si>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</si>
  <si>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</si>
  <si>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</si>
  <si>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</si>
  <si>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</si>
  <si>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</si>
  <si>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</si>
  <si>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</si>
  <si>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</si>
  <si>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</si>
  <si>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</si>
  <si>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</si>
  <si>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</si>
  <si>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</si>
  <si>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</si>
  <si>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</si>
  <si>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</si>
  <si>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</si>
  <si>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</si>
  <si>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</si>
  <si>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</si>
  <si>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</si>
  <si>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</si>
  <si>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</si>
  <si>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</si>
  <si>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</si>
  <si>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</si>
  <si>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</si>
  <si>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</si>
  <si>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</si>
  <si>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</si>
  <si>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</si>
  <si>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</si>
  <si>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</si>
  <si>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</si>
  <si>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</si>
  <si>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</si>
  <si>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</si>
  <si>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</si>
  <si>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</si>
  <si>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</si>
  <si>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</si>
  <si>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</si>
  <si>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</si>
  <si>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</si>
  <si>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</si>
  <si>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</si>
  <si>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</si>
  <si>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</si>
  <si>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</si>
  <si>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</si>
  <si>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</si>
  <si>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</si>
  <si>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</si>
  <si>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</si>
  <si>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</si>
  <si>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</si>
  <si>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</si>
  <si>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</si>
  <si>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</si>
  <si>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</si>
  <si>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</si>
  <si>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</si>
  <si>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</si>
  <si>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</si>
  <si>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</si>
  <si>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</si>
  <si>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</si>
  <si>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</si>
  <si>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</si>
  <si>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</si>
  <si>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</si>
  <si>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</si>
  <si>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</si>
  <si>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</si>
  <si>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</si>
  <si>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</si>
  <si>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</si>
  <si>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</si>
  <si>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</si>
  <si>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</si>
  <si>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</si>
  <si>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</si>
  <si>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</si>
  <si>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</si>
  <si>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</si>
  <si>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</si>
  <si>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</si>
  <si>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</si>
  <si>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</si>
  <si>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</si>
  <si>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</si>
  <si>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</si>
  <si>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</si>
  <si>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</si>
  <si>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</si>
  <si>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</si>
  <si>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</si>
  <si>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</si>
  <si>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</si>
  <si>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</si>
  <si>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</si>
  <si>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</si>
  <si>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</si>
  <si>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</si>
  <si>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</si>
  <si>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</si>
  <si>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</si>
  <si>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</si>
  <si>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</si>
  <si>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</si>
  <si>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</si>
  <si>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</si>
  <si>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</si>
  <si>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</si>
  <si>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</si>
  <si>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</si>
  <si>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</si>
  <si>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</si>
  <si>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</si>
  <si>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</si>
  <si>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</si>
  <si>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</si>
  <si>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</si>
  <si>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</si>
  <si>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</si>
  <si>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</si>
  <si>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</si>
  <si>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</si>
  <si>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</si>
  <si>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</si>
  <si>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</si>
  <si>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</si>
  <si>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</si>
  <si>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</si>
  <si>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</si>
  <si>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</si>
  <si>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</si>
  <si>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</si>
  <si>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</si>
  <si>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</si>
  <si>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</si>
  <si>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</si>
  <si>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</si>
  <si>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</si>
  <si>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</si>
  <si>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</si>
  <si>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</si>
  <si>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</si>
  <si>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</si>
  <si>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</si>
  <si>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</si>
  <si>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</si>
  <si>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</si>
  <si>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</si>
  <si>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</si>
  <si>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</si>
  <si>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</si>
  <si>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</si>
  <si>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</si>
  <si>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</si>
  <si>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</si>
  <si>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</si>
  <si>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</si>
  <si>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</si>
  <si>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</si>
  <si>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</si>
  <si>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</si>
  <si>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</si>
  <si>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</si>
  <si>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</si>
  <si>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</si>
  <si>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</si>
  <si>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</si>
  <si>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</si>
  <si>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</si>
  <si>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</si>
  <si>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</si>
  <si>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</si>
  <si>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</si>
  <si>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</si>
  <si>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</si>
  <si>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</si>
  <si>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</si>
  <si>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</si>
  <si>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</si>
  <si>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</si>
  <si>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</si>
  <si>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</si>
  <si>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</si>
  <si>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</si>
  <si>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</si>
  <si>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</si>
  <si>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</si>
  <si>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</si>
  <si>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</si>
  <si>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</si>
  <si>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</si>
  <si>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</si>
  <si>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</si>
  <si>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</si>
  <si>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</si>
  <si>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</si>
  <si>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</si>
  <si>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</si>
  <si>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</si>
  <si>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</si>
  <si>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</si>
  <si>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</si>
  <si>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</si>
  <si>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</si>
  <si>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</si>
  <si>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</si>
  <si>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</si>
  <si>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</si>
  <si>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</si>
  <si>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</si>
  <si>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</si>
  <si>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</si>
  <si>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</si>
  <si>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</si>
  <si>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</si>
  <si>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</si>
  <si>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</si>
  <si>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</si>
  <si>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</si>
  <si>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</si>
  <si>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</si>
  <si>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</si>
  <si>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</si>
  <si>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</si>
  <si>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</si>
  <si>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</si>
  <si>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</si>
  <si>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</si>
  <si>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</si>
  <si>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</si>
  <si>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</si>
  <si>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</si>
  <si>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</si>
  <si>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</si>
  <si>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</si>
  <si>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</si>
  <si>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</si>
  <si>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</si>
  <si>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</si>
  <si>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</si>
  <si>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</si>
  <si>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</si>
  <si>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</si>
  <si>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</si>
  <si>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</si>
  <si>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</si>
  <si>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</si>
  <si>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</si>
  <si>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</si>
  <si>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</si>
  <si>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</si>
  <si>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</si>
  <si>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</si>
  <si>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</si>
  <si>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</si>
  <si>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</si>
  <si>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</si>
  <si>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</si>
  <si>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</si>
  <si>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</si>
  <si>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</si>
  <si>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</si>
  <si>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</si>
  <si>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</si>
  <si>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</si>
  <si>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</si>
  <si>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</si>
  <si>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</si>
  <si>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</si>
  <si>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</si>
  <si>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</si>
  <si>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</si>
  <si>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</si>
  <si>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</si>
  <si>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</si>
  <si>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</si>
  <si>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</si>
  <si>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</si>
  <si>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</si>
  <si>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</si>
  <si>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</si>
  <si>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</si>
  <si>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</si>
  <si>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</si>
  <si>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</si>
  <si>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</si>
  <si>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</si>
  <si>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</si>
  <si>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</si>
  <si>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</si>
  <si>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</si>
  <si>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</si>
  <si>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</si>
  <si>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</si>
  <si>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</si>
  <si>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</si>
  <si>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</si>
  <si>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</si>
  <si>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</si>
  <si>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</si>
  <si>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</si>
  <si>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</si>
  <si>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</si>
  <si>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</si>
  <si>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</si>
  <si>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</si>
  <si>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</si>
  <si>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</si>
  <si>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</si>
  <si>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</si>
  <si>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</si>
  <si>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</si>
  <si>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</si>
  <si>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</si>
  <si>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</si>
  <si>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</si>
  <si>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</si>
  <si>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</si>
  <si>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</si>
  <si>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</si>
  <si>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</si>
  <si>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</si>
  <si>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</si>
  <si>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</si>
  <si>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</si>
  <si>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</si>
  <si>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</si>
  <si>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</si>
  <si>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</si>
  <si>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</si>
  <si>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</si>
  <si>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</si>
  <si>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</si>
  <si>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</si>
  <si>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</si>
  <si>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</si>
  <si>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</si>
  <si>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</si>
  <si>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</si>
  <si>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</si>
  <si>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</si>
  <si>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</si>
  <si>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</si>
  <si>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</si>
  <si>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</si>
  <si>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</si>
  <si>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</si>
  <si>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</si>
  <si>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</si>
  <si>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</si>
  <si>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</si>
  <si>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</si>
  <si>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</si>
  <si>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</si>
  <si>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</si>
  <si>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</si>
  <si>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</si>
  <si>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</si>
  <si>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</si>
  <si>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</si>
  <si>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</si>
  <si>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</si>
  <si>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</si>
  <si>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</si>
  <si>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</si>
  <si>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</si>
  <si>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</si>
  <si>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</si>
  <si>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</si>
  <si>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</si>
  <si>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</si>
  <si>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</si>
  <si>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</si>
  <si>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</si>
  <si>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</si>
  <si>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</si>
  <si>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</si>
  <si>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</si>
  <si>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</si>
  <si>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</si>
  <si>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</si>
  <si>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</si>
  <si>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</si>
  <si>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</si>
  <si>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</si>
  <si>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</si>
  <si>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</si>
  <si>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</si>
  <si>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</si>
  <si>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</si>
  <si>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</si>
  <si>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</si>
  <si>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</si>
  <si>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</si>
  <si>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</si>
  <si>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</si>
  <si>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</si>
  <si>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</si>
  <si>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</si>
  <si>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</si>
  <si>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</si>
  <si>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</si>
  <si>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</si>
  <si>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</si>
  <si>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</si>
  <si>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</si>
  <si>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</si>
  <si>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</si>
  <si>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</si>
  <si>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</si>
  <si>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</si>
  <si>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</si>
  <si>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</si>
  <si>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</si>
  <si>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</si>
  <si>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</si>
  <si>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</si>
  <si>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</si>
  <si>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</si>
  <si>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</si>
  <si>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</si>
  <si>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</si>
  <si>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</si>
  <si>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</si>
  <si>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</si>
  <si>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</si>
  <si>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</si>
  <si>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</si>
  <si>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</si>
  <si>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</si>
  <si>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</si>
  <si>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</si>
  <si>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</si>
  <si>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</si>
  <si>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</si>
  <si>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</si>
  <si>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</si>
  <si>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</si>
  <si>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</si>
  <si>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</si>
  <si>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</si>
  <si>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</si>
  <si>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</si>
  <si>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</si>
  <si>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</si>
  <si>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</si>
  <si>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</si>
  <si>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</si>
  <si>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</si>
  <si>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</si>
  <si>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</si>
  <si>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</si>
  <si>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</si>
  <si>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</si>
  <si>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</si>
  <si>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</si>
  <si>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</si>
  <si>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</si>
  <si>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</si>
  <si>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</si>
  <si>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</si>
  <si>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</si>
  <si>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</si>
  <si>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</si>
  <si>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</si>
  <si>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</si>
  <si>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</si>
  <si>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</si>
  <si>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</si>
  <si>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</si>
  <si>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</si>
  <si>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</si>
  <si>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</si>
  <si>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</si>
  <si>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</si>
  <si>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</si>
  <si>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</si>
  <si>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</si>
  <si>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</si>
  <si>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</si>
  <si>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</si>
  <si>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</si>
  <si>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</si>
  <si>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</si>
  <si>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</si>
  <si>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</si>
  <si>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</si>
  <si>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</si>
  <si>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</si>
  <si>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</si>
  <si>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</si>
  <si>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</si>
  <si>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</si>
  <si>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</si>
  <si>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</si>
  <si>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</si>
  <si>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</si>
  <si>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</si>
  <si>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</si>
  <si>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</si>
  <si>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</si>
  <si>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</si>
  <si>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</si>
  <si>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</si>
  <si>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</si>
  <si>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</si>
  <si>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</si>
  <si>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</si>
  <si>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</si>
  <si>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</si>
  <si>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</si>
  <si>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</si>
  <si>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</si>
  <si>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</si>
  <si>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</si>
  <si>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</si>
  <si>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</si>
  <si>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</si>
  <si>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</si>
  <si>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</si>
  <si>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</si>
  <si>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</si>
  <si>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</si>
  <si>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</si>
  <si>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</si>
  <si>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</si>
  <si>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</si>
  <si>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</si>
  <si>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</si>
  <si>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</si>
  <si>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</si>
  <si>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</si>
  <si>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</si>
  <si>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</si>
  <si>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</si>
  <si>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</si>
  <si>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</si>
  <si>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</si>
  <si>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</si>
  <si>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</si>
  <si>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</si>
  <si>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</si>
  <si>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</si>
  <si>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</si>
  <si>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</si>
  <si>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</si>
  <si>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</si>
  <si>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</si>
  <si>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</si>
  <si>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</si>
  <si>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</si>
  <si>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</si>
  <si>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</si>
  <si>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</si>
  <si>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</si>
  <si>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</si>
  <si>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</si>
  <si>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</si>
  <si>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</si>
  <si>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</si>
  <si>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</si>
  <si>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</si>
  <si>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</si>
  <si>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</si>
  <si>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</si>
  <si>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</si>
  <si>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</si>
  <si>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</si>
  <si>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</si>
  <si>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</si>
  <si>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</si>
  <si>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</si>
  <si>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</si>
  <si>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</si>
  <si>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</si>
  <si>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</si>
  <si>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</si>
  <si>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</si>
  <si>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</si>
  <si>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</si>
  <si>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</si>
  <si>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</si>
  <si>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</si>
  <si>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</si>
  <si>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</si>
  <si>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</si>
  <si>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</si>
  <si>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</si>
  <si>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</si>
  <si>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</si>
  <si>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</si>
  <si>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</si>
  <si>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</si>
  <si>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</si>
  <si>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</si>
  <si>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</si>
  <si>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</si>
  <si>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</si>
  <si>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</si>
  <si>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</si>
  <si>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</si>
  <si>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</si>
  <si>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</si>
  <si>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</si>
  <si>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</si>
  <si>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</si>
  <si>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</si>
  <si>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</si>
  <si>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</si>
  <si>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</si>
  <si>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</si>
  <si>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</si>
  <si>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</si>
  <si>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</si>
  <si>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</si>
  <si>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</si>
  <si>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</si>
  <si>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</si>
  <si>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</si>
  <si>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</si>
  <si>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</si>
  <si>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</si>
  <si>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</si>
  <si>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</si>
  <si>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</si>
  <si>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</si>
  <si>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</si>
  <si>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</si>
  <si>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</si>
  <si>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</si>
  <si>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</si>
  <si>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</si>
  <si>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</si>
  <si>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</si>
  <si>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</si>
  <si>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</si>
  <si>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</si>
  <si>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</si>
  <si>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</si>
  <si>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</si>
  <si>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</si>
  <si>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</si>
  <si>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</si>
  <si>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</si>
  <si>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</si>
  <si>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</si>
  <si>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</si>
  <si>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</si>
  <si>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</si>
  <si>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</si>
  <si>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</si>
  <si>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</si>
  <si>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</si>
  <si>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</si>
  <si>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</si>
  <si>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</si>
  <si>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</si>
  <si>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</si>
  <si>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</si>
  <si>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</si>
  <si>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</si>
  <si>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</si>
  <si>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</si>
  <si>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</si>
  <si>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</si>
  <si>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</si>
  <si>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</si>
  <si>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</si>
  <si>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</si>
  <si>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</si>
  <si>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</si>
  <si>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</si>
  <si>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</si>
  <si>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</si>
  <si>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</si>
  <si>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</si>
  <si>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</si>
  <si>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</si>
  <si>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</si>
  <si>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</si>
  <si>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</si>
  <si>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</si>
  <si>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</si>
  <si>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</si>
  <si>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</si>
  <si>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</si>
  <si>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</si>
  <si>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</si>
  <si>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</si>
  <si>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</si>
  <si>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</si>
  <si>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</si>
  <si>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</si>
  <si>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</si>
  <si>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</si>
  <si>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</si>
  <si>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</si>
  <si>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</si>
  <si>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</si>
  <si>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</si>
  <si>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</si>
  <si>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</si>
  <si>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</si>
  <si>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</si>
  <si>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</si>
  <si>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</si>
  <si>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</si>
  <si>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</si>
  <si>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</si>
  <si>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</si>
  <si>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</si>
  <si>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</si>
  <si>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</si>
  <si>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</si>
  <si>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</si>
  <si>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</si>
  <si>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</si>
  <si>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</si>
  <si>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</si>
  <si>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</si>
  <si>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</si>
  <si>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</si>
  <si>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</si>
  <si>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</si>
  <si>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</si>
  <si>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</si>
  <si>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</si>
  <si>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</si>
  <si>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</si>
  <si>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</si>
  <si>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</si>
  <si>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</si>
  <si>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</si>
  <si>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</si>
  <si>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</si>
  <si>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</si>
  <si>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</si>
  <si>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</si>
  <si>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</si>
  <si>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</si>
  <si>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</si>
  <si>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</si>
  <si>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</si>
  <si>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</si>
  <si>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</si>
  <si>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</si>
  <si>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</si>
  <si>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</si>
  <si>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</si>
  <si>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</si>
  <si>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</si>
  <si>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</si>
  <si>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</si>
  <si>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</si>
  <si>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</si>
  <si>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</si>
  <si>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</si>
  <si>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</si>
  <si>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</si>
  <si>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</si>
  <si>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</si>
  <si>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</si>
  <si>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</si>
  <si>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</si>
  <si>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</si>
  <si>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</si>
  <si>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</si>
  <si>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</si>
  <si>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</si>
  <si>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</si>
  <si>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</si>
  <si>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</si>
  <si>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</si>
  <si>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</si>
  <si>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</si>
  <si>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</si>
  <si>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</si>
  <si>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</si>
  <si>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</si>
  <si>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</si>
  <si>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</si>
  <si>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</si>
  <si>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</si>
  <si>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</si>
  <si>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</si>
  <si>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</si>
  <si>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</si>
  <si>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</si>
  <si>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</si>
  <si>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</si>
  <si>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</si>
  <si>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</si>
  <si>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</si>
  <si>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</si>
  <si>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</si>
  <si>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</si>
  <si>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</si>
  <si>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</si>
  <si>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</si>
  <si>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</si>
  <si>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</si>
  <si>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</si>
  <si>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</si>
  <si>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</si>
  <si>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</si>
  <si>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</si>
  <si>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</si>
  <si>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</si>
  <si>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</si>
  <si>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</si>
  <si>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</si>
  <si>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</si>
  <si>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</si>
  <si>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</si>
  <si>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</si>
  <si>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</si>
  <si>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</si>
  <si>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</si>
  <si>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</si>
  <si>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</si>
  <si>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</si>
  <si>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</si>
  <si>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</si>
  <si>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</si>
  <si>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</si>
  <si>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</si>
  <si>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</si>
  <si>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</si>
  <si>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</si>
  <si>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</si>
  <si>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</si>
  <si>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</si>
  <si>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</si>
  <si>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</si>
  <si>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</si>
  <si>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</si>
  <si>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</si>
  <si>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</si>
  <si>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</si>
  <si>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</si>
  <si>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</si>
  <si>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</si>
  <si>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</si>
  <si>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</si>
  <si>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</si>
  <si>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</si>
  <si>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</si>
  <si>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</si>
  <si>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</si>
  <si>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</si>
  <si>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</si>
  <si>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</si>
  <si>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</si>
  <si>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</si>
  <si>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</si>
  <si>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</si>
  <si>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</si>
  <si>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</si>
  <si>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</si>
  <si>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</si>
  <si>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</si>
  <si>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</si>
  <si>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</si>
  <si>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</si>
  <si>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</si>
  <si>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</si>
  <si>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</si>
  <si>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</si>
  <si>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</si>
  <si>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</si>
  <si>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</si>
  <si>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</si>
  <si>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</si>
  <si>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</si>
  <si>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</si>
  <si>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</si>
  <si>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</si>
  <si>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</si>
  <si>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</si>
  <si>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</si>
  <si>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</si>
  <si>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</si>
  <si>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</si>
  <si>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</si>
  <si>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</si>
  <si>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</si>
  <si>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</si>
  <si>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</si>
  <si>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</si>
  <si>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</si>
  <si>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</si>
  <si>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</si>
  <si>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</si>
  <si>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</si>
  <si>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</si>
  <si>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</si>
  <si>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</si>
  <si>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</si>
  <si>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</si>
  <si>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</si>
  <si>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</si>
  <si>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</si>
  <si>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</si>
  <si>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</si>
  <si>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</si>
  <si>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</si>
  <si>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</si>
  <si>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</si>
  <si>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</si>
  <si>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</si>
  <si>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</si>
  <si>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</si>
  <si>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</si>
  <si>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</si>
  <si>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</si>
  <si>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</si>
  <si>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</si>
  <si>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</si>
  <si>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</si>
  <si>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</si>
  <si>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</si>
  <si>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</si>
  <si>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</si>
  <si>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</si>
  <si>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</si>
  <si>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</si>
  <si>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</si>
  <si>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</si>
  <si>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</si>
  <si>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</si>
  <si>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</si>
  <si>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</si>
  <si>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</si>
  <si>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</si>
  <si>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</si>
  <si>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</si>
  <si>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</si>
  <si>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</si>
  <si>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</si>
  <si>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</si>
  <si>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</si>
  <si>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</si>
  <si>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</si>
  <si>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</si>
  <si>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</si>
  <si>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</si>
  <si>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</si>
  <si>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</si>
  <si>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</si>
  <si>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</si>
  <si>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</si>
  <si>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</si>
  <si>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</si>
  <si>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</si>
  <si>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</si>
  <si>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</si>
  <si>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</si>
  <si>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</si>
  <si>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</si>
  <si>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</si>
  <si>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</si>
  <si>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</si>
  <si>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</si>
  <si>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</si>
  <si>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</si>
  <si>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</si>
  <si>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</si>
  <si>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</si>
  <si>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</si>
  <si>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</si>
  <si>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</si>
  <si>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</si>
  <si>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</si>
  <si>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</si>
  <si>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</si>
  <si>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</si>
  <si>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</si>
  <si>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</si>
  <si>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</si>
  <si>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</si>
  <si>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</si>
  <si>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</si>
  <si>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</si>
  <si>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</si>
  <si>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</si>
  <si>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</si>
  <si>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</si>
  <si>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</si>
  <si>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</si>
  <si>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</si>
  <si>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</si>
  <si>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</si>
  <si>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</si>
  <si>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</si>
  <si>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</si>
  <si>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</si>
  <si>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</si>
  <si>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</si>
  <si>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</si>
  <si>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</si>
  <si>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</si>
  <si>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</si>
  <si>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</si>
  <si>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</si>
  <si>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</si>
  <si>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</si>
  <si>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</si>
  <si>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</si>
  <si>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</si>
  <si>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</si>
  <si>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</si>
  <si>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</si>
  <si>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</si>
  <si>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</si>
  <si>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</si>
  <si>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</si>
  <si>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</si>
  <si>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</si>
  <si>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</si>
  <si>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</si>
  <si>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</si>
  <si>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</si>
  <si>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</si>
  <si>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</si>
  <si>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</si>
  <si>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</si>
  <si>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</si>
  <si>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</si>
  <si>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</si>
  <si>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</si>
  <si>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</si>
  <si>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</si>
  <si>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</si>
  <si>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</si>
  <si>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</si>
  <si>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</si>
  <si>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</si>
  <si>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</si>
  <si>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</si>
  <si>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</si>
  <si>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</si>
  <si>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</si>
  <si>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</si>
  <si>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</si>
  <si>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</si>
  <si>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</si>
  <si>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</si>
  <si>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</si>
  <si>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</si>
  <si>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</si>
  <si>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</si>
  <si>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</si>
  <si>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</si>
  <si>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</si>
  <si>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</si>
  <si>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</si>
  <si>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</si>
  <si>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</si>
  <si>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</si>
  <si>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</si>
  <si>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</si>
  <si>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</si>
  <si>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</si>
  <si>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</si>
  <si>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</si>
  <si>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</si>
  <si>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</si>
  <si>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</si>
  <si>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</si>
  <si>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</si>
  <si>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</si>
  <si>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</si>
  <si>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</si>
  <si>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</si>
  <si>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</si>
  <si>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</si>
  <si>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</si>
  <si>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</si>
  <si>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</si>
  <si>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</si>
  <si>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</si>
  <si>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</si>
  <si>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</si>
  <si>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</si>
  <si>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</si>
  <si>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</si>
  <si>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</si>
  <si>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</si>
  <si>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</si>
  <si>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</si>
  <si>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</si>
  <si>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</si>
  <si>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</si>
  <si>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</si>
  <si>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</si>
  <si>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</si>
  <si>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</si>
  <si>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</si>
  <si>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</si>
  <si>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</si>
  <si>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</si>
  <si>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</si>
  <si>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</si>
  <si>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</si>
  <si>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</si>
  <si>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</si>
  <si>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</si>
  <si>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</si>
  <si>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</si>
  <si>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</si>
  <si>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</si>
  <si>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</si>
  <si>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</si>
  <si>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</si>
  <si>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</si>
  <si>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</si>
  <si>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</si>
  <si>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</si>
  <si>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</si>
  <si>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</si>
  <si>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</si>
  <si>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</si>
  <si>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</si>
  <si>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</si>
  <si>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</si>
  <si>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</si>
  <si>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</si>
  <si>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</si>
  <si>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</si>
  <si>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</si>
  <si>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</si>
  <si>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</si>
  <si>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</si>
  <si>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</si>
  <si>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</si>
  <si>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</si>
  <si>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</si>
  <si>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</si>
  <si>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</si>
  <si>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</si>
  <si>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</si>
  <si>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</si>
  <si>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</si>
  <si>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</si>
  <si>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</si>
  <si>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</si>
  <si>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</si>
  <si>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</si>
  <si>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</si>
  <si>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</si>
  <si>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</si>
  <si>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</si>
  <si>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</si>
  <si>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</si>
  <si>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</si>
  <si>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</si>
  <si>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</si>
  <si>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</si>
  <si>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</si>
  <si>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</si>
  <si>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</si>
  <si>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</si>
  <si>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</si>
  <si>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</si>
  <si>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</si>
  <si>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</si>
  <si>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</si>
  <si>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</si>
  <si>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</si>
  <si>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</si>
  <si>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</si>
  <si>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</si>
  <si>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</si>
  <si>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</si>
  <si>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</si>
  <si>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</si>
  <si>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</si>
  <si>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</si>
  <si>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</si>
  <si>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</si>
  <si>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</si>
  <si>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</si>
  <si>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</si>
  <si>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</si>
  <si>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</si>
  <si>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</si>
  <si>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</si>
  <si>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</si>
  <si>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</si>
  <si>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</si>
  <si>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</si>
  <si>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</si>
  <si>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</si>
  <si>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</si>
  <si>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</si>
  <si>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</si>
  <si>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</si>
  <si>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</si>
  <si>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</si>
  <si>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</si>
  <si>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</si>
  <si>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</si>
  <si>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</si>
  <si>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</si>
  <si>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</si>
  <si>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</si>
  <si>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</si>
  <si>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</si>
  <si>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</si>
  <si>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</si>
  <si>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</si>
  <si>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</si>
  <si>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</si>
  <si>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</si>
  <si>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</si>
  <si>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</si>
  <si>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</si>
  <si>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</si>
  <si>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</si>
  <si>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</si>
  <si>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</si>
  <si>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</si>
  <si>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</si>
  <si>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</si>
  <si>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</si>
  <si>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</si>
  <si>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</si>
  <si>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</si>
  <si>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</si>
  <si>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</si>
  <si>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</si>
  <si>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</si>
  <si>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</si>
  <si>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</si>
  <si>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</si>
  <si>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</si>
  <si>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</si>
  <si>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</si>
  <si>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</si>
  <si>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</si>
  <si>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</si>
  <si>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</si>
  <si>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</si>
  <si>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</si>
  <si>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</si>
  <si>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</si>
  <si>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</si>
  <si>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</si>
  <si>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</si>
  <si>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</si>
  <si>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</si>
  <si>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</si>
  <si>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</si>
  <si>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</si>
  <si>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</si>
  <si>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</si>
  <si>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</si>
  <si>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</si>
  <si>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</si>
  <si>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</si>
  <si>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</si>
  <si>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</si>
  <si>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</si>
  <si>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</si>
  <si>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</si>
  <si>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</si>
  <si>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</si>
  <si>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</si>
  <si>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</si>
  <si>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</si>
  <si>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</si>
  <si>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</si>
  <si>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</si>
  <si>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</si>
  <si>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</si>
  <si>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</si>
  <si>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</si>
  <si>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</si>
  <si>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</si>
  <si>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</si>
  <si>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</si>
  <si>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</si>
  <si>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</si>
  <si>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</si>
  <si>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</si>
  <si>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</si>
  <si>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</si>
  <si>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</si>
  <si>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</si>
  <si>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</si>
  <si>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</si>
  <si>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</si>
  <si>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</si>
  <si>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</si>
  <si>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</si>
  <si>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</si>
  <si>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</si>
  <si>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</si>
  <si>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</si>
  <si>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</si>
  <si>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</si>
  <si>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</si>
  <si>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</si>
  <si>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</si>
  <si>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</si>
  <si>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</si>
  <si>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</si>
  <si>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</si>
  <si>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</si>
  <si>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</si>
  <si>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</si>
  <si>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</si>
  <si>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</si>
  <si>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</si>
  <si>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</si>
  <si>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</si>
  <si>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</si>
  <si>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</si>
  <si>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</si>
  <si>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</si>
  <si>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</si>
  <si>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</si>
  <si>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</si>
  <si>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</si>
  <si>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</si>
  <si>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</si>
  <si>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</si>
  <si>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</si>
  <si>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</si>
  <si>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</si>
  <si>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</si>
  <si>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</si>
  <si>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</si>
  <si>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</si>
  <si>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</si>
  <si>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</si>
  <si>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</si>
  <si>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</si>
  <si>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</si>
  <si>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</si>
  <si>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</si>
  <si>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</si>
  <si>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</si>
  <si>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</si>
  <si>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</si>
  <si>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</si>
  <si>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</si>
  <si>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</si>
  <si>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</si>
  <si>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</si>
  <si>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</si>
  <si>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</si>
  <si>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</si>
  <si>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</si>
  <si>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</si>
  <si>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</si>
  <si>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</si>
  <si>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</si>
  <si>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</si>
  <si>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</si>
  <si>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</si>
  <si>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</si>
  <si>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</si>
  <si>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</si>
  <si>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</si>
  <si>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</si>
  <si>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</si>
  <si>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</si>
  <si>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</si>
  <si>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</si>
  <si>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</si>
  <si>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</si>
  <si>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</si>
  <si>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</si>
  <si>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</si>
  <si>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</si>
  <si>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</si>
  <si>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</si>
  <si>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</si>
  <si>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</si>
  <si>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</si>
  <si>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</si>
  <si>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</si>
  <si>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</si>
  <si>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</si>
  <si>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</si>
  <si>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</si>
  <si>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</si>
  <si>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</si>
  <si>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</si>
  <si>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</si>
  <si>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</si>
  <si>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</si>
  <si>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</si>
  <si>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</si>
  <si>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</si>
  <si>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</si>
  <si>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</si>
  <si>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</si>
  <si>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</si>
  <si>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</si>
  <si>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</si>
  <si>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</si>
  <si>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</si>
  <si>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</si>
  <si>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</si>
  <si>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</si>
  <si>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</si>
  <si>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</si>
  <si>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</si>
  <si>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</si>
  <si>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</si>
  <si>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</si>
  <si>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</si>
  <si>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</si>
  <si>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</si>
  <si>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</si>
  <si>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</si>
  <si>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</si>
  <si>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</si>
  <si>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</si>
  <si>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</si>
  <si>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</si>
  <si>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</si>
  <si>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</si>
  <si>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</si>
  <si>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</si>
  <si>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</si>
  <si>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</si>
  <si>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</si>
  <si>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</si>
  <si>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</si>
  <si>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</si>
  <si>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</si>
  <si>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</si>
  <si>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</si>
  <si>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</si>
  <si>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</si>
  <si>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</si>
  <si>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</si>
  <si>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</si>
  <si>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</si>
  <si>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</si>
  <si>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</si>
  <si>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</si>
  <si>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</si>
  <si>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</si>
  <si>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</si>
  <si>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</si>
  <si>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</si>
  <si>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</si>
  <si>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</si>
  <si>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</si>
  <si>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</si>
  <si>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</si>
  <si>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</si>
  <si>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</si>
  <si>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</si>
  <si>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</si>
  <si>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</si>
  <si>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</si>
  <si>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</si>
  <si>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</si>
  <si>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</si>
  <si>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</si>
  <si>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</si>
  <si>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</si>
  <si>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</si>
  <si>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</si>
  <si>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</si>
  <si>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</si>
  <si>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</si>
  <si>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</si>
  <si>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</si>
  <si>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</si>
  <si>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</si>
  <si>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</si>
  <si>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</si>
  <si>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</si>
  <si>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</si>
  <si>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</si>
  <si>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</si>
  <si>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</si>
  <si>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</si>
  <si>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</si>
  <si>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</si>
  <si>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</si>
  <si>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</si>
  <si>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</si>
  <si>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</si>
  <si>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</si>
  <si>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</si>
  <si>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</si>
  <si>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</si>
  <si>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</si>
  <si>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</si>
  <si>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</si>
  <si>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</si>
  <si>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</si>
  <si>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</si>
  <si>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</si>
  <si>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</si>
  <si>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</si>
  <si>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</si>
  <si>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</si>
  <si>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</si>
  <si>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</si>
  <si>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</si>
  <si>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</si>
  <si>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</si>
  <si>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</si>
  <si>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</si>
  <si>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</si>
  <si>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</si>
  <si>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</si>
  <si>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</si>
  <si>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</si>
  <si>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</si>
  <si>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</si>
  <si>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</si>
  <si>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</si>
  <si>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</si>
  <si>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</si>
  <si>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</si>
  <si>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</si>
  <si>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</si>
  <si>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</si>
  <si>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</si>
  <si>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</si>
  <si>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</si>
  <si>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</si>
  <si>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</si>
  <si>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</si>
  <si>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</si>
  <si>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</si>
  <si>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</si>
  <si>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</si>
  <si>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</si>
  <si>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</si>
  <si>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</si>
  <si>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</si>
  <si>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</si>
  <si>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</si>
  <si>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</si>
  <si>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</si>
  <si>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</si>
  <si>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</si>
  <si>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</si>
  <si>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</si>
  <si>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</si>
  <si>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</si>
  <si>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</si>
  <si>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</si>
  <si>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</si>
  <si>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</si>
  <si>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</si>
  <si>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</si>
  <si>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</si>
  <si>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</si>
  <si>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</si>
  <si>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</si>
  <si>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</si>
  <si>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</si>
  <si>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</si>
  <si>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</si>
  <si>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</si>
  <si>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</si>
  <si>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</si>
  <si>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</si>
  <si>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</si>
  <si>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</si>
  <si>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</si>
  <si>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</si>
  <si>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</si>
  <si>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</si>
  <si>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</si>
  <si>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</si>
  <si>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</si>
  <si>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</si>
  <si>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</si>
  <si>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</si>
  <si>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</si>
  <si>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</si>
  <si>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</si>
  <si>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</si>
  <si>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</si>
  <si>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</si>
  <si>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</si>
  <si>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</si>
  <si>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</si>
  <si>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</si>
  <si>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</si>
  <si>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</si>
  <si>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</si>
  <si>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</si>
  <si>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</si>
  <si>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</si>
  <si>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</si>
  <si>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</si>
  <si>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</si>
  <si>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</si>
  <si>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</si>
  <si>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</si>
  <si>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</si>
  <si>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</si>
  <si>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</si>
  <si>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</si>
  <si>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</si>
  <si>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</si>
  <si>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</si>
  <si>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</si>
  <si>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</si>
  <si>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</si>
  <si>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</si>
  <si>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</si>
  <si>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</si>
  <si>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</si>
  <si>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</si>
  <si>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</si>
  <si>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</si>
  <si>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</si>
  <si>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</si>
  <si>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</si>
  <si>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</si>
  <si>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</si>
  <si>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</si>
  <si>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</si>
  <si>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</si>
  <si>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</si>
  <si>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</si>
  <si>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</si>
  <si>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</si>
  <si>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</si>
  <si>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</si>
  <si>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</si>
  <si>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</si>
  <si>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</si>
  <si>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</si>
  <si>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</si>
  <si>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</si>
  <si>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</si>
  <si>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</si>
  <si>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</si>
  <si>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</si>
  <si>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</si>
  <si>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</si>
  <si>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</si>
  <si>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</si>
  <si>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</si>
  <si>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</si>
  <si>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</si>
  <si>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</si>
  <si>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</si>
  <si>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</si>
  <si>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</si>
  <si>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</si>
  <si>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</si>
  <si>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</si>
  <si>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</si>
  <si>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</si>
  <si>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</si>
  <si>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</si>
  <si>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</si>
  <si>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</si>
  <si>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</si>
  <si>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</si>
  <si>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</si>
  <si>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</si>
  <si>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</si>
  <si>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</si>
  <si>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</si>
  <si>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</si>
  <si>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</si>
  <si>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</si>
  <si>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</si>
  <si>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</si>
  <si>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</si>
  <si>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</si>
  <si>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</si>
  <si>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</si>
  <si>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</si>
  <si>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</si>
  <si>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</si>
  <si>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</si>
  <si>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</si>
  <si>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</si>
  <si>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</si>
  <si>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</si>
  <si>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</si>
  <si>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</si>
  <si>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</si>
  <si>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</si>
  <si>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</si>
  <si>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</si>
  <si>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</si>
  <si>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</si>
  <si>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</si>
  <si>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</si>
  <si>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</si>
  <si>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</si>
  <si>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</si>
  <si>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</si>
  <si>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</si>
  <si>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</si>
  <si>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</si>
  <si>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</si>
  <si>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</si>
  <si>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</si>
  <si>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</si>
  <si>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</si>
  <si>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</si>
  <si>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</si>
  <si>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</si>
  <si>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</si>
  <si>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</si>
  <si>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</si>
  <si>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</si>
  <si>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</si>
  <si>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</si>
  <si>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</si>
  <si>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</si>
  <si>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</si>
  <si>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</si>
  <si>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</si>
  <si>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</si>
  <si>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</si>
  <si>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</si>
  <si>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</si>
  <si>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</si>
  <si>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</si>
  <si>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</si>
  <si>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</si>
  <si>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</si>
  <si>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</si>
  <si>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</si>
  <si>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</si>
  <si>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</si>
  <si>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</si>
  <si>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</si>
  <si>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</si>
  <si>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</si>
  <si>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</si>
  <si>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</si>
  <si>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</si>
  <si>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</si>
  <si>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</si>
  <si>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</si>
  <si>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</si>
  <si>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</si>
  <si>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</si>
  <si>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</si>
  <si>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</si>
  <si>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</si>
  <si>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</si>
  <si>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</si>
  <si>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</si>
  <si>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</si>
  <si>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</si>
  <si>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</si>
  <si>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</si>
  <si>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</si>
  <si>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</si>
  <si>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</si>
  <si>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</si>
  <si>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</si>
  <si>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</si>
  <si>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</si>
  <si>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</si>
  <si>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</si>
  <si>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</si>
  <si>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</si>
  <si>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</si>
  <si>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</si>
  <si>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</si>
  <si>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</si>
  <si>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</si>
  <si>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</si>
  <si>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</si>
  <si>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</si>
  <si>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</si>
  <si>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</si>
  <si>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</si>
  <si>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</si>
  <si>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</si>
  <si>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</si>
  <si>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</si>
  <si>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</si>
  <si>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</si>
  <si>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</si>
  <si>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</si>
  <si>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</si>
  <si>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</si>
  <si>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</si>
  <si>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</si>
  <si>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</si>
  <si>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</si>
  <si>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</si>
  <si>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</si>
  <si>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</si>
  <si>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</si>
  <si>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</si>
  <si>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</si>
  <si>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</si>
  <si>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</si>
  <si>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</si>
  <si>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</si>
  <si>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</si>
  <si>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</si>
  <si>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</si>
  <si>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</si>
  <si>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</si>
  <si>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</si>
  <si>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</si>
  <si>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</si>
  <si>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</si>
  <si>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</si>
  <si>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</si>
  <si>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</si>
  <si>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</si>
  <si>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</si>
  <si>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</si>
  <si>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</si>
  <si>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</si>
  <si>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</si>
  <si>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</si>
  <si>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</si>
  <si>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</si>
  <si>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</si>
  <si>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</si>
  <si>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</si>
  <si>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</si>
  <si>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</si>
  <si>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</si>
  <si>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</si>
  <si>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</si>
  <si>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</si>
  <si>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</si>
  <si>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</si>
  <si>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</si>
  <si>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</si>
  <si>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</si>
  <si>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</si>
  <si>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</si>
  <si>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</si>
  <si>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</si>
  <si>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</si>
  <si>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</si>
  <si>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</si>
  <si>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</si>
  <si>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</si>
  <si>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</si>
  <si>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</si>
  <si>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</si>
  <si>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</si>
  <si>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</si>
  <si>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</si>
  <si>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</si>
  <si>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</si>
  <si>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</si>
  <si>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</si>
  <si>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</si>
  <si>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</si>
  <si>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</si>
  <si>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</si>
  <si>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</si>
  <si>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</si>
  <si>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</si>
  <si>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</si>
  <si>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</si>
  <si>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</si>
  <si>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</si>
  <si>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</si>
  <si>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</si>
  <si>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</si>
  <si>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</si>
  <si>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</si>
  <si>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</si>
  <si>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</si>
  <si>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</si>
  <si>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</si>
  <si>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</si>
  <si>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</si>
  <si>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</si>
  <si>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</si>
  <si>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</si>
  <si>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</si>
  <si>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</si>
  <si>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</si>
  <si>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</si>
  <si>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</si>
  <si>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</si>
  <si>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</si>
  <si>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</si>
  <si>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</si>
  <si>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</si>
  <si>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</si>
  <si>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</si>
  <si>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</si>
  <si>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</si>
  <si>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</si>
  <si>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</si>
  <si>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</si>
  <si>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</si>
  <si>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</si>
  <si>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</si>
  <si>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</si>
  <si>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</si>
  <si>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</si>
  <si>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</si>
  <si>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</si>
  <si>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</si>
  <si>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</si>
  <si>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</si>
  <si>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</si>
  <si>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</si>
  <si>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</si>
  <si>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</si>
  <si>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</si>
  <si>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</si>
  <si>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</si>
  <si>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</si>
  <si>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</si>
  <si>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</si>
  <si>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</si>
  <si>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</si>
  <si>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</si>
  <si>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</si>
  <si>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</si>
  <si>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</si>
  <si>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</si>
  <si>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</si>
  <si>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</si>
  <si>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</si>
  <si>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</si>
  <si>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</si>
  <si>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</si>
  <si>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</si>
  <si>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</si>
  <si>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</si>
  <si>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</si>
  <si>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</si>
  <si>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</si>
  <si>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</si>
  <si>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</si>
  <si>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</si>
  <si>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</si>
  <si>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</si>
  <si>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</si>
  <si>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</si>
  <si>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</si>
  <si>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</si>
  <si>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</si>
  <si>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</si>
  <si>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</si>
  <si>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</si>
  <si>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</si>
  <si>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</si>
  <si>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</si>
  <si>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</si>
  <si>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</si>
  <si>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</si>
  <si>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</si>
  <si>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</si>
  <si>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</si>
  <si>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</si>
  <si>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</si>
  <si>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</si>
  <si>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</si>
  <si>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</si>
  <si>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</si>
  <si>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</si>
  <si>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</si>
  <si>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</si>
  <si>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</si>
  <si>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</si>
  <si>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</si>
  <si>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</si>
  <si>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</si>
  <si>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</si>
  <si>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</si>
  <si>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</si>
  <si>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</si>
  <si>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</si>
  <si>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</si>
  <si>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</si>
  <si>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</si>
  <si>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</si>
  <si>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</si>
  <si>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</si>
  <si>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</si>
  <si>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</si>
  <si>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</si>
  <si>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</si>
  <si>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</si>
  <si>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</si>
  <si>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</si>
  <si>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</si>
  <si>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</si>
  <si>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</si>
  <si>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</si>
  <si>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</si>
  <si>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</si>
  <si>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</si>
  <si>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</si>
  <si>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</si>
  <si>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</si>
  <si>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</si>
  <si>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</si>
  <si>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</si>
  <si>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</si>
  <si>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</si>
  <si>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</si>
  <si>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</si>
  <si>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</si>
  <si>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</si>
  <si>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</si>
  <si>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</si>
  <si>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</si>
  <si>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</si>
  <si>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</si>
  <si>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</si>
  <si>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</si>
  <si>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</si>
  <si>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</si>
  <si>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</si>
  <si>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</si>
  <si>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</si>
  <si>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</si>
  <si>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</si>
  <si>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</si>
  <si>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</si>
  <si>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</si>
  <si>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</si>
  <si>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</si>
  <si>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</si>
  <si>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</si>
  <si>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</si>
  <si>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</si>
  <si>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</si>
  <si>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</si>
  <si>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</si>
  <si>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</si>
  <si>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</si>
  <si>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</si>
  <si>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</si>
  <si>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</si>
  <si>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</si>
  <si>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</si>
  <si>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</si>
  <si>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</si>
  <si>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</si>
  <si>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</si>
  <si>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</si>
  <si>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</si>
  <si>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</si>
  <si>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</si>
  <si>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</si>
  <si>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</si>
  <si>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</si>
  <si>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</si>
  <si>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</si>
  <si>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</si>
  <si>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</si>
  <si>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</si>
  <si>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</si>
  <si>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</si>
  <si>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</si>
  <si>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</si>
  <si>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</si>
  <si>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</si>
  <si>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</si>
  <si>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</si>
  <si>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</si>
  <si>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</si>
  <si>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</si>
  <si>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</si>
  <si>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</si>
  <si>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</si>
  <si>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</si>
  <si>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</si>
  <si>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</si>
  <si>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</si>
  <si>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</si>
  <si>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</si>
  <si>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</si>
  <si>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</si>
  <si>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</si>
  <si>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</si>
  <si>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</si>
  <si>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</si>
  <si>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</si>
  <si>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</si>
  <si>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</si>
  <si>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</si>
  <si>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</si>
  <si>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</si>
  <si>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</si>
  <si>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</si>
  <si>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</si>
  <si>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</si>
  <si>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</si>
  <si>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</si>
  <si>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</si>
  <si>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</si>
  <si>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</si>
  <si>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</si>
  <si>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</si>
  <si>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</si>
  <si>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</si>
  <si>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</si>
  <si>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</si>
  <si>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</si>
  <si>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</si>
  <si>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</si>
  <si>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</si>
  <si>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</si>
  <si>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</si>
  <si>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</si>
  <si>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</si>
  <si>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</si>
  <si>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</si>
  <si>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</si>
  <si>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</si>
  <si>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</si>
  <si>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</si>
  <si>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</si>
  <si>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</si>
  <si>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</si>
  <si>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</si>
  <si>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</si>
  <si>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</si>
  <si>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</si>
  <si>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</si>
  <si>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</si>
  <si>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</si>
  <si>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</si>
  <si>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</si>
  <si>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</si>
  <si>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</si>
  <si>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</si>
  <si>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</si>
  <si>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</si>
  <si>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</si>
  <si>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</si>
  <si>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</si>
  <si>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</si>
  <si>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</si>
  <si>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</si>
  <si>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</si>
  <si>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</si>
  <si>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</si>
  <si>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</si>
  <si>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</si>
  <si>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</si>
  <si>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</si>
  <si>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</si>
  <si>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</si>
  <si>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</si>
  <si>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</si>
  <si>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</si>
  <si>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</si>
  <si>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</si>
  <si>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</si>
  <si>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</si>
  <si>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</si>
  <si>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</si>
  <si>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</si>
  <si>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</si>
  <si>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</si>
  <si>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</si>
  <si>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</si>
  <si>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</si>
  <si>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</si>
  <si>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</si>
  <si>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</si>
  <si>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</si>
  <si>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</si>
  <si>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</si>
  <si>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</si>
  <si>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</si>
  <si>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</si>
  <si>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</si>
  <si>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</si>
  <si>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</si>
  <si>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</si>
  <si>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</si>
  <si>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</si>
  <si>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</si>
  <si>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</si>
  <si>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</si>
  <si>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</si>
  <si>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</si>
  <si>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</si>
  <si>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</si>
  <si>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</si>
  <si>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</si>
  <si>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</si>
  <si>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</si>
  <si>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</si>
  <si>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</si>
  <si>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</si>
  <si>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</si>
  <si>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</si>
  <si>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</si>
  <si>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</si>
  <si>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</si>
  <si>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</si>
  <si>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</si>
  <si>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</si>
  <si>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</si>
  <si>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</si>
  <si>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</si>
  <si>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</si>
  <si>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</si>
  <si>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</si>
  <si>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</si>
  <si>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</si>
  <si>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</si>
  <si>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</si>
  <si>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</si>
  <si>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</si>
  <si>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</si>
  <si>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</si>
  <si>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</si>
  <si>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</si>
  <si>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</si>
  <si>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</si>
  <si>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</si>
  <si>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</si>
  <si>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</si>
  <si>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</si>
  <si>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</si>
  <si>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</si>
  <si>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</si>
  <si>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</si>
  <si>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</si>
  <si>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</si>
  <si>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</si>
  <si>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</si>
  <si>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</si>
  <si>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</si>
  <si>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</si>
  <si>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</si>
  <si>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</si>
  <si>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</si>
  <si>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</si>
  <si>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</si>
  <si>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</si>
  <si>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</si>
  <si>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</si>
  <si>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</si>
  <si>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</si>
  <si>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</si>
  <si>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</si>
  <si>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</si>
  <si>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</si>
  <si>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</si>
  <si>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</si>
  <si>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</si>
  <si>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</si>
  <si>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</si>
  <si>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</si>
  <si>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</si>
  <si>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</si>
  <si>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</si>
  <si>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</si>
  <si>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</si>
  <si>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</si>
  <si>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</si>
  <si>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</si>
  <si>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</si>
  <si>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</si>
  <si>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</si>
  <si>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</si>
  <si>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</si>
  <si>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</si>
  <si>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</si>
  <si>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</si>
  <si>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</si>
  <si>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</si>
  <si>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</si>
  <si>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</si>
  <si>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</si>
  <si>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</si>
  <si>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</si>
  <si>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</si>
  <si>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</si>
  <si>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</si>
  <si>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</si>
  <si>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</si>
  <si>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</si>
  <si>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</si>
  <si>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</si>
  <si>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</si>
  <si>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</si>
  <si>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</si>
  <si>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</si>
  <si>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</si>
  <si>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</si>
  <si>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</si>
  <si>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</si>
  <si>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</si>
  <si>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</si>
  <si>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</si>
  <si>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</si>
  <si>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</si>
  <si>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</si>
  <si>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</si>
  <si>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</si>
  <si>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</si>
  <si>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</si>
  <si>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</si>
  <si>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</si>
  <si>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</si>
  <si>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</si>
  <si>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</si>
  <si>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</si>
  <si>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</si>
  <si>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</si>
  <si>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</si>
  <si>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</si>
  <si>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</si>
  <si>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</si>
  <si>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</si>
  <si>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</si>
  <si>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</si>
  <si>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</si>
  <si>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</si>
  <si>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</si>
  <si>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</si>
  <si>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</si>
  <si>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</si>
  <si>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</si>
  <si>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</si>
  <si>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</si>
  <si>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</si>
  <si>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</si>
  <si>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</si>
  <si>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</si>
  <si>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</si>
  <si>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</si>
  <si>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</si>
  <si>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</si>
  <si>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</si>
  <si>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</si>
  <si>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</si>
  <si>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</si>
  <si>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</si>
  <si>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</si>
  <si>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</si>
  <si>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</si>
  <si>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</si>
  <si>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</si>
  <si>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</si>
  <si>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</si>
  <si>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</si>
  <si>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</si>
  <si>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</si>
  <si>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</si>
  <si>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</si>
  <si>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</si>
  <si>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</si>
  <si>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</si>
  <si>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</si>
  <si>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</si>
  <si>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</si>
  <si>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</si>
  <si>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</si>
  <si>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</si>
  <si>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</si>
  <si>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</si>
  <si>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</si>
  <si>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</si>
  <si>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</si>
  <si>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</si>
  <si>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</si>
  <si>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</si>
  <si>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</si>
  <si>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</si>
  <si>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</si>
  <si>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</si>
  <si>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</si>
  <si>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</si>
  <si>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</si>
  <si>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</si>
  <si>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</si>
  <si>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</si>
  <si>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</si>
  <si>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</si>
  <si>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</si>
  <si>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</si>
  <si>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</si>
  <si>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</si>
  <si>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</si>
  <si>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</si>
  <si>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</si>
  <si>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</si>
  <si>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</si>
  <si>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</si>
  <si>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</si>
  <si>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</si>
  <si>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</si>
  <si>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</si>
  <si>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</si>
  <si>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</si>
  <si>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</si>
  <si>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</si>
  <si>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</si>
  <si>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</si>
  <si>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</si>
  <si>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</si>
  <si>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</si>
  <si>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</si>
  <si>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</si>
  <si>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</si>
  <si>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</si>
  <si>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</si>
  <si>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</si>
  <si>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</si>
  <si>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</si>
  <si>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</si>
  <si>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</si>
  <si>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</si>
  <si>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</si>
  <si>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</si>
  <si>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</si>
  <si>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</si>
  <si>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</si>
  <si>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</si>
  <si>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</si>
  <si>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</si>
  <si>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</si>
  <si>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</si>
  <si>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</si>
  <si>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</si>
  <si>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</si>
  <si>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</si>
  <si>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</si>
  <si>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</si>
  <si>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</si>
  <si>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</si>
  <si>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</si>
  <si>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</si>
  <si>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</si>
  <si>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</si>
  <si>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</si>
  <si>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</si>
  <si>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</si>
  <si>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</si>
  <si>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</si>
  <si>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</si>
  <si>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</si>
  <si>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</si>
  <si>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</si>
  <si>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</si>
  <si>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</si>
  <si>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</si>
  <si>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</si>
  <si>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</si>
  <si>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</si>
  <si>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</si>
  <si>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</si>
  <si>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</si>
  <si>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</si>
  <si>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</si>
  <si>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</si>
  <si>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</si>
  <si>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</si>
  <si>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</si>
  <si>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</si>
  <si>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</si>
  <si>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</si>
  <si>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</si>
  <si>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</si>
  <si>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</si>
  <si>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</si>
  <si>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</si>
  <si>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</si>
  <si>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</si>
  <si>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</si>
  <si>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</si>
  <si>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</si>
  <si>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</si>
  <si>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</si>
  <si>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</si>
  <si>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</si>
  <si>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</si>
  <si>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</si>
  <si>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</si>
  <si>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</si>
  <si>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</si>
  <si>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</si>
  <si>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</si>
  <si>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</si>
  <si>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</si>
  <si>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</si>
  <si>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</si>
  <si>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</si>
  <si>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</si>
  <si>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</si>
  <si>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</si>
  <si>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</si>
  <si>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</si>
  <si>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</si>
  <si>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</si>
  <si>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</si>
  <si>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</si>
  <si>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</si>
  <si>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</si>
  <si>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</si>
  <si>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</si>
  <si>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</si>
  <si>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</si>
  <si>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</si>
  <si>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</si>
  <si>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</si>
  <si>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</si>
  <si>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</si>
  <si>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</si>
  <si>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</si>
  <si>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</si>
  <si>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</si>
  <si>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</si>
  <si>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</si>
  <si>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</si>
  <si>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</si>
  <si>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</si>
  <si>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</si>
  <si>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</si>
  <si>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</si>
  <si>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</si>
  <si>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</si>
  <si>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</si>
  <si>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</si>
  <si>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</si>
  <si>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</si>
  <si>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</si>
  <si>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</si>
  <si>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</si>
  <si>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</si>
  <si>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</si>
  <si>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</si>
  <si>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</si>
  <si>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</si>
  <si>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</si>
  <si>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</si>
  <si>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</si>
  <si>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</si>
  <si>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</si>
  <si>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</si>
  <si>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</si>
  <si>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</si>
  <si>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</si>
  <si>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</si>
  <si>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</si>
  <si>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</si>
  <si>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</si>
  <si>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</si>
  <si>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</si>
  <si>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</si>
  <si>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</si>
  <si>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</si>
  <si>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</si>
  <si>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</si>
  <si>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</si>
  <si>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</si>
  <si>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</si>
  <si>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</si>
  <si>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</si>
  <si>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</si>
  <si>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</si>
  <si>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</si>
  <si>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</si>
  <si>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</si>
  <si>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</si>
  <si>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</si>
  <si>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</si>
  <si>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</si>
  <si>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</si>
  <si>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</si>
  <si>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</si>
  <si>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</si>
  <si>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</si>
  <si>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</si>
  <si>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</si>
  <si>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</si>
  <si>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</si>
  <si>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</si>
  <si>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</si>
  <si>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</si>
  <si>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</si>
  <si>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</si>
  <si>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</si>
  <si>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</si>
  <si>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</si>
  <si>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</si>
  <si>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</si>
  <si>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</si>
  <si>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</si>
  <si>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</si>
  <si>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</si>
  <si>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</si>
  <si>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</si>
  <si>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</si>
  <si>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</si>
  <si>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</si>
  <si>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</si>
  <si>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</si>
  <si>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</si>
  <si>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</si>
  <si>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</si>
  <si>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</si>
  <si>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</si>
  <si>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</si>
  <si>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</si>
  <si>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</si>
  <si>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</si>
  <si>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</si>
  <si>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</si>
  <si>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</si>
  <si>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</si>
  <si>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</si>
  <si>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</si>
  <si>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</si>
  <si>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</si>
  <si>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</si>
  <si>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</si>
  <si>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</si>
  <si>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</si>
  <si>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</si>
  <si>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</si>
  <si>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</si>
  <si>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</si>
  <si>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</si>
  <si>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</si>
  <si>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</si>
  <si>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</si>
  <si>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</si>
  <si>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</si>
  <si>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</si>
  <si>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</si>
  <si>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</si>
  <si>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</si>
  <si>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</si>
  <si>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</si>
  <si>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</si>
  <si>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</si>
  <si>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</si>
  <si>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</si>
  <si>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</si>
  <si>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</si>
  <si>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</si>
  <si>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</si>
  <si>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</si>
  <si>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</si>
  <si>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</si>
  <si>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</si>
  <si>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</si>
  <si>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</si>
  <si>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</si>
  <si>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</si>
  <si>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</si>
  <si>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</si>
  <si>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</si>
  <si>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</si>
  <si>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</si>
  <si>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</si>
  <si>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</si>
  <si>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</si>
  <si>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</si>
  <si>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</si>
  <si>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</si>
  <si>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</si>
  <si>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</si>
  <si>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</si>
  <si>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</si>
  <si>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</si>
  <si>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</si>
  <si>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</si>
  <si>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</si>
  <si>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</si>
  <si>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</si>
  <si>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</si>
  <si>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</si>
  <si>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</si>
  <si>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</si>
  <si>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</si>
  <si>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</si>
  <si>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</si>
  <si>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</si>
  <si>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</si>
  <si>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</si>
  <si>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</si>
  <si>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</si>
  <si>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</si>
  <si>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</si>
  <si>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</si>
  <si>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</si>
  <si>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</si>
  <si>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</si>
  <si>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</si>
  <si>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</si>
  <si>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</si>
  <si>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</si>
  <si>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</si>
  <si>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</si>
  <si>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</si>
  <si>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</si>
  <si>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</si>
  <si>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</si>
  <si>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</si>
  <si>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</si>
  <si>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</si>
  <si>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</si>
  <si>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</si>
  <si>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</si>
  <si>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</si>
  <si>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</si>
  <si>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</si>
  <si>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</si>
  <si>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</si>
  <si>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</si>
  <si>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</si>
  <si>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</si>
  <si>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</si>
  <si>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</si>
  <si>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</si>
  <si>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</si>
  <si>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</si>
  <si>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</si>
  <si>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</si>
  <si>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</si>
  <si>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</si>
  <si>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</si>
  <si>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</si>
  <si>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</si>
  <si>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</si>
  <si>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</si>
  <si>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</si>
  <si>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</si>
  <si>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</si>
  <si>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</si>
  <si>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</si>
  <si>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</si>
  <si>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</si>
  <si>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</si>
  <si>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</si>
  <si>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</si>
  <si>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</si>
  <si>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</si>
  <si>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</si>
  <si>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</si>
  <si>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</si>
  <si>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</si>
  <si>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</si>
  <si>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</si>
  <si>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</si>
  <si>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</si>
  <si>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</si>
  <si>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</si>
  <si>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</si>
  <si>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</si>
  <si>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</si>
  <si>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</si>
  <si>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</si>
  <si>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</si>
  <si>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</si>
  <si>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</si>
  <si>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</si>
  <si>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</si>
  <si>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</si>
  <si>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</si>
  <si>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</si>
  <si>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</si>
  <si>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</si>
  <si>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</si>
  <si>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</si>
  <si>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</si>
  <si>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</si>
  <si>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</si>
  <si>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</si>
  <si>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</si>
  <si>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</si>
  <si>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</si>
  <si>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</si>
  <si>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</si>
  <si>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</si>
  <si>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</si>
  <si>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</si>
  <si>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</si>
  <si>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</si>
  <si>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</si>
  <si>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</si>
  <si>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</si>
  <si>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</si>
  <si>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</si>
  <si>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</si>
  <si>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</si>
  <si>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</si>
  <si>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</si>
  <si>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</si>
  <si>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</si>
  <si>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</si>
  <si>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</si>
  <si>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</si>
  <si>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</si>
  <si>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</si>
  <si>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</si>
  <si>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</si>
  <si>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</si>
  <si>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</si>
  <si>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</si>
  <si>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</si>
  <si>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</si>
  <si>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</si>
  <si>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</si>
  <si>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</si>
  <si>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</si>
  <si>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</si>
  <si>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</si>
  <si>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</si>
  <si>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</si>
  <si>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</si>
  <si>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</si>
  <si>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</si>
  <si>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</si>
  <si>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</si>
  <si>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</si>
  <si>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</si>
  <si>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</si>
  <si>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</si>
  <si>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</si>
  <si>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</si>
  <si>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</si>
  <si>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</si>
  <si>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</si>
  <si>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</si>
  <si>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</si>
  <si>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</si>
  <si>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</si>
  <si>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</si>
  <si>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</si>
  <si>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</si>
  <si>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</si>
  <si>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</si>
  <si>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</si>
  <si>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</si>
  <si>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</si>
  <si>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</si>
  <si>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</si>
  <si>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</si>
  <si>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</si>
  <si>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</si>
  <si>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</si>
  <si>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</si>
  <si>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</si>
  <si>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</si>
  <si>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</si>
  <si>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</si>
  <si>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</si>
  <si>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</si>
  <si>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</si>
  <si>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</si>
  <si>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</si>
  <si>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</si>
  <si>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</si>
  <si>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</si>
  <si>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</si>
  <si>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</si>
  <si>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</si>
  <si>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</si>
  <si>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</si>
  <si>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</si>
  <si>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</si>
  <si>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</si>
  <si>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</si>
  <si>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</si>
  <si>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</si>
  <si>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</si>
  <si>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</si>
  <si>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</si>
  <si>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</si>
  <si>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</si>
  <si>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</si>
  <si>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</si>
  <si>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</si>
  <si>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</si>
  <si>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</si>
  <si>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</si>
  <si>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</si>
  <si>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</si>
  <si>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</si>
  <si>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</si>
  <si>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</si>
  <si>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</si>
  <si>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</si>
  <si>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</si>
  <si>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</si>
  <si>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</si>
  <si>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</si>
  <si>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</si>
  <si>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</si>
  <si>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</si>
  <si>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</si>
  <si>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</si>
  <si>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</si>
  <si>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</si>
  <si>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</si>
  <si>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</si>
  <si>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</si>
  <si>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</si>
  <si>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</si>
  <si>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</si>
  <si>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</si>
  <si>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</si>
  <si>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</si>
  <si>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</si>
  <si>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</si>
  <si>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</si>
  <si>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</si>
  <si>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</si>
  <si>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</si>
  <si>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</si>
  <si>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</si>
  <si>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</si>
  <si>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</si>
  <si>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</si>
  <si>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</si>
  <si>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</si>
  <si>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</si>
  <si>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</si>
  <si>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</si>
  <si>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</si>
  <si>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</si>
  <si>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</si>
  <si>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</si>
  <si>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</si>
  <si>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</si>
  <si>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</si>
  <si>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</si>
  <si>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</si>
  <si>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</si>
  <si>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</si>
  <si>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</si>
  <si>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</si>
  <si>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</si>
  <si>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</si>
  <si>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</si>
  <si>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</si>
  <si>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</si>
  <si>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</si>
  <si>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</si>
  <si>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</si>
  <si>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</si>
  <si>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</si>
  <si>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</si>
  <si>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</si>
  <si>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</si>
  <si>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</si>
  <si>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</si>
  <si>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</si>
  <si>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</si>
  <si>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</si>
  <si>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</si>
  <si>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</si>
  <si>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</si>
  <si>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</si>
  <si>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</si>
  <si>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</si>
  <si>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</si>
  <si>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</si>
  <si>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</si>
  <si>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</si>
  <si>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</si>
  <si>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</si>
  <si>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</si>
  <si>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</si>
  <si>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</si>
  <si>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</si>
  <si>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</si>
  <si>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</si>
  <si>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</si>
  <si>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</si>
  <si>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</si>
  <si>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</si>
  <si>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</si>
  <si>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</si>
  <si>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</si>
  <si>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</si>
  <si>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</si>
  <si>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</si>
  <si>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</si>
  <si>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</si>
  <si>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</si>
  <si>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</si>
  <si>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</si>
  <si>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</si>
  <si>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</si>
  <si>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</si>
  <si>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</si>
  <si>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</si>
  <si>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</si>
  <si>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</si>
  <si>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</si>
  <si>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</si>
  <si>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</si>
  <si>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</si>
  <si>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</si>
  <si>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</si>
  <si>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</si>
  <si>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</si>
  <si>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</si>
  <si>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</si>
  <si>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</si>
  <si>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</si>
  <si>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</si>
  <si>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</si>
  <si>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</si>
  <si>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</si>
  <si>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</si>
  <si>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</si>
  <si>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</si>
  <si>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</si>
  <si>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</si>
  <si>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</si>
  <si>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</si>
  <si>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</si>
  <si>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</si>
  <si>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</si>
  <si>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</si>
  <si>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</si>
  <si>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</si>
  <si>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</si>
  <si>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</si>
  <si>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</si>
  <si>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</si>
  <si>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</si>
  <si>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</si>
  <si>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</si>
  <si>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</si>
  <si>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</si>
  <si>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</si>
  <si>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</si>
  <si>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</si>
  <si>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</si>
  <si>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</si>
  <si>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</si>
  <si>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</si>
  <si>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</si>
  <si>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</si>
  <si>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</si>
  <si>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</si>
  <si>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</si>
  <si>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</si>
  <si>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</si>
  <si>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</si>
  <si>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</si>
  <si>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</si>
  <si>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</si>
  <si>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</si>
  <si>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</si>
  <si>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</si>
  <si>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</si>
  <si>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</si>
  <si>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</si>
  <si>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</si>
  <si>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</si>
  <si>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</si>
  <si>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</si>
  <si>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</si>
  <si>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</si>
  <si>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</si>
  <si>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</si>
  <si>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</si>
  <si>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</si>
  <si>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</si>
  <si>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</si>
  <si>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</si>
  <si>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</si>
  <si>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</si>
  <si>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</si>
  <si>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</si>
  <si>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</si>
  <si>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</si>
  <si>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</si>
  <si>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</si>
  <si>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</si>
  <si>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</si>
  <si>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</si>
  <si>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</si>
  <si>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</si>
  <si>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</si>
  <si>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</si>
  <si>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</si>
  <si>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</si>
  <si>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</si>
  <si>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</si>
  <si>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</si>
  <si>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</si>
  <si>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</si>
  <si>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</si>
  <si>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</si>
  <si>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</si>
  <si>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</si>
  <si>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</si>
  <si>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</si>
  <si>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</si>
  <si>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</si>
  <si>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</si>
  <si>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</si>
  <si>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</si>
  <si>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</si>
  <si>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</si>
  <si>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</si>
  <si>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</si>
  <si>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</si>
  <si>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</si>
  <si>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</si>
  <si>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</si>
  <si>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</si>
  <si>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</si>
  <si>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</si>
  <si>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</si>
  <si>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</si>
  <si>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</si>
  <si>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</si>
  <si>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</si>
  <si>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</si>
  <si>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</si>
  <si>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</si>
  <si>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</si>
  <si>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</si>
  <si>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</si>
  <si>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</si>
  <si>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</si>
  <si>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</si>
  <si>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</si>
  <si>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</si>
  <si>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</si>
  <si>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</si>
  <si>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</si>
  <si>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</si>
  <si>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</si>
  <si>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</si>
  <si>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</si>
  <si>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</si>
  <si>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</si>
  <si>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</si>
  <si>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</si>
  <si>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</si>
  <si>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</si>
  <si>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</si>
  <si>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</si>
  <si>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</si>
  <si>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</si>
  <si>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</si>
  <si>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</si>
  <si>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</si>
  <si>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</si>
  <si>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</si>
  <si>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</si>
  <si>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</si>
  <si>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</si>
  <si>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</si>
  <si>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</si>
  <si>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</si>
  <si>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</si>
  <si>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</si>
  <si>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</si>
  <si>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</si>
  <si>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</si>
  <si>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</si>
  <si>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</si>
  <si>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</si>
  <si>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</si>
  <si>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</si>
  <si>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</si>
  <si>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</si>
  <si>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</si>
  <si>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</si>
  <si>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</si>
  <si>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</si>
  <si>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</si>
  <si>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</si>
  <si>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</si>
  <si>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</si>
  <si>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</si>
  <si>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</si>
  <si>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</si>
  <si>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</si>
  <si>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</si>
  <si>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</si>
  <si>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</si>
  <si>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</si>
  <si>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</si>
  <si>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</si>
  <si>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</si>
  <si>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</si>
  <si>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</si>
  <si>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</si>
  <si>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</si>
  <si>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</si>
  <si>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</si>
  <si>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</si>
  <si>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</si>
  <si>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</si>
  <si>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</si>
  <si>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</si>
  <si>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</si>
  <si>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</si>
  <si>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</si>
  <si>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</si>
  <si>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</si>
  <si>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</si>
  <si>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</si>
  <si>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</si>
  <si>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</si>
  <si>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</si>
  <si>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</si>
  <si>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</si>
  <si>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</si>
  <si>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</si>
  <si>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</si>
  <si>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</si>
  <si>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</si>
  <si>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</si>
  <si>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</si>
  <si>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</si>
  <si>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</si>
  <si>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</si>
  <si>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</si>
  <si>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</si>
  <si>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</si>
  <si>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</si>
  <si>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</si>
  <si>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</si>
  <si>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</si>
  <si>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</si>
  <si>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</si>
  <si>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</si>
  <si>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</si>
  <si>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</si>
  <si>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</si>
  <si>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</si>
  <si>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</si>
  <si>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</si>
  <si>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</si>
  <si>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</si>
  <si>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</si>
  <si>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</si>
  <si>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</si>
  <si>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</si>
  <si>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</si>
  <si>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</si>
  <si>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</si>
  <si>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</si>
  <si>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</si>
  <si>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</si>
  <si>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</si>
  <si>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</si>
  <si>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</si>
  <si>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</si>
  <si>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</si>
  <si>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</si>
  <si>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</si>
  <si>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</si>
  <si>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</si>
  <si>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</si>
  <si>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</si>
  <si>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</si>
  <si>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</si>
  <si>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</si>
  <si>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</si>
  <si>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</si>
  <si>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</si>
  <si>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</si>
  <si>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</si>
  <si>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</si>
  <si>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</si>
  <si>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</si>
  <si>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</si>
  <si>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</si>
  <si>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</si>
  <si>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</si>
  <si>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</si>
  <si>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</si>
  <si>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</si>
  <si>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</si>
  <si>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</si>
  <si>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</si>
  <si>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</si>
  <si>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</si>
  <si>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</si>
  <si>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</si>
  <si>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</si>
  <si>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</si>
  <si>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</si>
  <si>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</si>
  <si>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</si>
  <si>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</si>
  <si>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</si>
  <si>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</si>
  <si>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</si>
  <si>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</si>
  <si>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</si>
  <si>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</si>
  <si>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</si>
  <si>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</si>
  <si>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</si>
  <si>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</si>
  <si>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</si>
  <si>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</si>
  <si>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</si>
  <si>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</si>
  <si>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</si>
  <si>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</si>
  <si>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</si>
  <si>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</si>
  <si>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</si>
  <si>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</si>
  <si>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</si>
  <si>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</si>
  <si>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</si>
  <si>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</si>
  <si>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</si>
  <si>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</si>
  <si>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</si>
  <si>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</si>
  <si>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</si>
  <si>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</si>
  <si>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</si>
  <si>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</si>
  <si>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</si>
  <si>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</si>
  <si>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</si>
  <si>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</si>
  <si>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</si>
  <si>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</si>
  <si>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</si>
  <si>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</si>
  <si>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</si>
  <si>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</si>
  <si>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</si>
  <si>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</si>
  <si>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</si>
  <si>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</si>
  <si>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</si>
  <si>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</si>
  <si>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</si>
  <si>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</si>
  <si>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</si>
  <si>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</si>
  <si>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</si>
  <si>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</si>
  <si>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</si>
  <si>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</si>
  <si>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</si>
  <si>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</si>
  <si>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</si>
  <si>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</si>
  <si>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</si>
  <si>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</si>
  <si>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</si>
  <si>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</si>
  <si>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</si>
  <si>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</si>
  <si>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</si>
  <si>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</si>
  <si>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</si>
  <si>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</si>
  <si>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</si>
  <si>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</si>
  <si>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</si>
  <si>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</si>
  <si>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</si>
  <si>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</si>
  <si>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</si>
  <si>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</si>
  <si>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</si>
  <si>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</si>
  <si>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</si>
  <si>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</si>
  <si>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</si>
  <si>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</si>
  <si>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</si>
  <si>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</si>
  <si>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</si>
  <si>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</si>
  <si>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</si>
  <si>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</si>
  <si>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</si>
  <si>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</si>
  <si>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</si>
  <si>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</si>
  <si>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</si>
  <si>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</si>
  <si>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</si>
  <si>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</si>
  <si>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</si>
  <si>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</si>
  <si>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</si>
  <si>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</si>
  <si>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</si>
  <si>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</si>
  <si>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</si>
  <si>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</si>
  <si>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</si>
  <si>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</si>
  <si>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</si>
  <si>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</si>
  <si>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</si>
  <si>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</si>
  <si>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</si>
  <si>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</si>
  <si>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</si>
  <si>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</si>
  <si>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</si>
  <si>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</si>
  <si>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</si>
  <si>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</si>
  <si>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</si>
  <si>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</si>
  <si>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</si>
  <si>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</si>
  <si>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</si>
  <si>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</si>
  <si>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</si>
  <si>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</si>
  <si>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</si>
  <si>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</si>
  <si>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</si>
  <si>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</si>
  <si>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</si>
  <si>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</si>
  <si>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</si>
  <si>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</si>
  <si>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</si>
  <si>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</si>
  <si>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</si>
  <si>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</si>
  <si>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</si>
  <si>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</si>
  <si>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</si>
  <si>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</si>
  <si>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</si>
  <si>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</si>
  <si>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</si>
  <si>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</si>
  <si>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</si>
  <si>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</si>
  <si>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</si>
  <si>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</si>
  <si>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</si>
  <si>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</si>
  <si>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</si>
  <si>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</si>
  <si>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</si>
  <si>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</si>
  <si>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</si>
  <si>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</si>
  <si>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</si>
  <si>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</si>
  <si>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</si>
  <si>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</si>
  <si>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</si>
  <si>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</si>
  <si>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</si>
  <si>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</si>
  <si>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</si>
  <si>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</si>
  <si>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</si>
  <si>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</si>
  <si>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</si>
  <si>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</si>
  <si>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</si>
  <si>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</si>
  <si>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</si>
  <si>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</si>
  <si>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</si>
  <si>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</si>
  <si>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</si>
  <si>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</si>
  <si>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</si>
  <si>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</si>
  <si>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</si>
  <si>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</si>
  <si>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</si>
  <si>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</si>
  <si>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</si>
  <si>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</si>
  <si>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</si>
  <si>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</si>
  <si>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</si>
  <si>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</si>
  <si>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</si>
  <si>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</si>
  <si>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</si>
  <si>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</si>
  <si>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</si>
  <si>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</si>
  <si>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</si>
  <si>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</si>
  <si>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</si>
  <si>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</si>
  <si>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</si>
  <si>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</si>
  <si>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</si>
  <si>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</si>
  <si>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</si>
  <si>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</si>
  <si>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</si>
  <si>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</si>
  <si>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</si>
  <si>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</si>
  <si>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</si>
  <si>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</si>
  <si>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</si>
  <si>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</si>
  <si>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</si>
  <si>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</si>
  <si>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</si>
  <si>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</si>
  <si>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</si>
  <si>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</si>
  <si>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</si>
  <si>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</si>
  <si>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</si>
  <si>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</si>
  <si>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</si>
  <si>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</si>
  <si>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</si>
  <si>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</si>
  <si>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</si>
  <si>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</si>
  <si>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</si>
  <si>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</si>
  <si>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</si>
  <si>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</si>
  <si>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</si>
  <si>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</si>
  <si>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</si>
  <si>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</si>
  <si>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</si>
  <si>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</si>
  <si>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</si>
  <si>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</si>
  <si>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</si>
  <si>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</si>
  <si>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</si>
  <si>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</si>
  <si>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</si>
  <si>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</si>
  <si>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</si>
  <si>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</si>
  <si>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</si>
  <si>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</si>
  <si>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</si>
  <si>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</si>
  <si>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</si>
  <si>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</si>
  <si>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</si>
  <si>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</si>
  <si>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</si>
  <si>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</si>
  <si>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</si>
  <si>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</si>
  <si>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</si>
  <si>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</si>
  <si>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</si>
  <si>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</si>
  <si>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</si>
  <si>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</si>
  <si>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</si>
  <si>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</si>
  <si>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</si>
  <si>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</si>
  <si>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</si>
  <si>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</si>
  <si>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</si>
  <si>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</si>
  <si>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</si>
  <si>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</si>
  <si>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</si>
  <si>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</si>
  <si>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</si>
  <si>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</si>
  <si>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</si>
  <si>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</si>
  <si>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</si>
  <si>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</si>
  <si>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</si>
  <si>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</si>
  <si>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</si>
  <si>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</si>
  <si>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</si>
  <si>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</si>
  <si>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</si>
  <si>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</si>
  <si>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</si>
  <si>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</si>
  <si>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</si>
  <si>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</si>
  <si>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</si>
  <si>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</si>
  <si>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</si>
  <si>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</si>
  <si>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</si>
  <si>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</si>
  <si>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</si>
  <si>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</si>
  <si>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</si>
  <si>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</si>
  <si>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</si>
  <si>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</si>
  <si>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</si>
  <si>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</si>
  <si>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</si>
  <si>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</si>
  <si>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</si>
  <si>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</si>
  <si>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</si>
  <si>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</si>
  <si>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</si>
  <si>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</si>
  <si>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</si>
  <si>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</si>
  <si>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</si>
  <si>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</si>
  <si>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</si>
  <si>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</si>
  <si>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</si>
  <si>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</si>
  <si>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</si>
  <si>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</si>
  <si>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</si>
  <si>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</si>
  <si>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</si>
  <si>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</si>
  <si>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</si>
  <si>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</si>
  <si>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</si>
  <si>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</si>
  <si>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</si>
  <si>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</si>
  <si>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</si>
  <si>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</si>
  <si>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</si>
  <si>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</si>
  <si>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</si>
  <si>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</si>
  <si>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</si>
  <si>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</si>
  <si>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</si>
  <si>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</si>
  <si>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</si>
  <si>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</si>
  <si>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</si>
  <si>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</si>
  <si>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</si>
  <si>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</si>
  <si>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</si>
  <si>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</si>
  <si>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</si>
  <si>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</si>
  <si>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</si>
  <si>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</si>
  <si>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</si>
  <si>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</si>
  <si>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</si>
  <si>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</si>
  <si>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</si>
  <si>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</si>
  <si>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</si>
  <si>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</si>
  <si>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</si>
  <si>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</si>
  <si>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</si>
  <si>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</si>
  <si>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</si>
  <si>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</si>
  <si>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</si>
  <si>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</si>
  <si>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</si>
  <si>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</si>
  <si>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</si>
  <si>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</si>
  <si>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</si>
  <si>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</si>
  <si>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</si>
  <si>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</si>
  <si>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</si>
  <si>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</si>
  <si>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</si>
  <si>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</si>
  <si>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</si>
  <si>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</si>
  <si>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</si>
  <si>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</si>
  <si>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</si>
  <si>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</si>
  <si>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</si>
  <si>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</si>
  <si>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</si>
  <si>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</si>
  <si>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</si>
  <si>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</si>
  <si>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</si>
  <si>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</si>
  <si>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</si>
  <si>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</si>
  <si>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</si>
  <si>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</si>
  <si>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</si>
  <si>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</si>
  <si>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</si>
  <si>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</si>
  <si>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</si>
  <si>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</si>
  <si>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</si>
  <si>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</si>
  <si>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</si>
  <si>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</si>
  <si>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</si>
  <si>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</si>
  <si>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</si>
  <si>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</si>
  <si>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</si>
  <si>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</si>
  <si>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</si>
  <si>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</si>
  <si>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</si>
  <si>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</si>
  <si>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</si>
  <si>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</si>
  <si>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</si>
  <si>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</si>
  <si>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</si>
  <si>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</si>
  <si>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</si>
  <si>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</si>
  <si>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</si>
  <si>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</si>
  <si>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</si>
  <si>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</si>
  <si>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</si>
  <si>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</si>
  <si>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</si>
  <si>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</si>
  <si>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</si>
  <si>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</si>
  <si>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</si>
  <si>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</si>
  <si>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</si>
  <si>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</si>
  <si>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</si>
  <si>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</si>
  <si>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</si>
  <si>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</si>
  <si>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</si>
  <si>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</si>
  <si>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</si>
  <si>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</si>
  <si>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</si>
  <si>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</si>
  <si>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</si>
  <si>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</si>
  <si>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</si>
  <si>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</si>
  <si>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</si>
  <si>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</si>
  <si>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</si>
  <si>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</si>
  <si>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</si>
  <si>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</si>
  <si>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</si>
  <si>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</si>
  <si>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</si>
  <si>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</si>
  <si>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</si>
  <si>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</si>
  <si>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</si>
  <si>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</si>
  <si>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</si>
  <si>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</si>
  <si>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</si>
  <si>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</si>
  <si>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</si>
  <si>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</si>
  <si>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</si>
  <si>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</si>
  <si>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</si>
  <si>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</si>
  <si>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</si>
  <si>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</si>
  <si>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</si>
  <si>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</si>
  <si>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</si>
  <si>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</si>
  <si>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</si>
  <si>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</si>
  <si>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</si>
  <si>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</si>
  <si>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</si>
  <si>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</si>
  <si>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</si>
  <si>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</si>
  <si>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</si>
  <si>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</si>
  <si>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</si>
  <si>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</si>
  <si>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</si>
  <si>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</si>
  <si>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</si>
  <si>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</si>
  <si>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</si>
  <si>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</si>
  <si>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</si>
  <si>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</si>
  <si>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</si>
  <si>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</si>
  <si>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</si>
  <si>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</si>
  <si>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</si>
  <si>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</si>
  <si>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</si>
  <si>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</si>
  <si>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</si>
  <si>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</si>
  <si>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</si>
  <si>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</si>
  <si>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</si>
  <si>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</si>
  <si>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</si>
  <si>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</si>
  <si>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</si>
  <si>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</si>
  <si>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</si>
  <si>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</si>
  <si>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</si>
  <si>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</si>
  <si>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</si>
  <si>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</si>
  <si>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</si>
  <si>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</si>
  <si>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</si>
  <si>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</si>
  <si>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</si>
  <si>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</si>
  <si>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</si>
  <si>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</si>
  <si>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</si>
  <si>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</si>
  <si>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</si>
  <si>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</si>
  <si>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</si>
  <si>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</si>
  <si>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</si>
  <si>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</si>
  <si>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</si>
  <si>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</si>
  <si>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</si>
  <si>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</si>
  <si>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</si>
  <si>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</si>
  <si>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</si>
  <si>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</si>
  <si>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</si>
  <si>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</si>
  <si>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</si>
  <si>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</si>
  <si>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</si>
  <si>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</si>
  <si>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</si>
  <si>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</si>
  <si>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</si>
  <si>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</si>
  <si>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</si>
  <si>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</si>
  <si>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</si>
  <si>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</si>
  <si>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</si>
  <si>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</si>
  <si>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</si>
  <si>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</si>
  <si>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</si>
  <si>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</si>
  <si>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</si>
  <si>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</si>
  <si>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</si>
  <si>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</si>
  <si>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</si>
  <si>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</si>
  <si>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</si>
  <si>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</si>
  <si>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</si>
  <si>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</si>
  <si>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</si>
  <si>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</si>
  <si>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</si>
  <si>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</si>
  <si>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</si>
  <si>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</si>
  <si>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</si>
  <si>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</si>
  <si>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</si>
  <si>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</si>
  <si>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</si>
  <si>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</si>
  <si>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</si>
  <si>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</si>
  <si>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</si>
  <si>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</si>
  <si>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</si>
  <si>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</si>
  <si>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</si>
  <si>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</si>
  <si>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</si>
  <si>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</si>
  <si>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</si>
  <si>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</si>
  <si>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</si>
  <si>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</si>
  <si>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</si>
  <si>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</si>
  <si>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</si>
  <si>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</si>
  <si>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</si>
  <si>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</si>
  <si>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</si>
  <si>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</si>
  <si>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</si>
  <si>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</si>
  <si>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</si>
  <si>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</si>
  <si>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</si>
  <si>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</si>
  <si>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</si>
  <si>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</si>
  <si>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</si>
  <si>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</si>
  <si>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</si>
  <si>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</si>
  <si>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</si>
  <si>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</si>
  <si>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</si>
  <si>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</si>
  <si>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</si>
  <si>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</si>
  <si>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</si>
  <si>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</si>
  <si>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</si>
  <si>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</si>
  <si>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</si>
  <si>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</si>
  <si>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</si>
  <si>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</si>
  <si>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</si>
  <si>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</si>
  <si>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</si>
  <si>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</si>
  <si>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</si>
  <si>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</si>
  <si>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</si>
  <si>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</si>
  <si>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</si>
  <si>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</si>
  <si>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</si>
  <si>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</si>
  <si>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</si>
  <si>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</si>
  <si>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</si>
  <si>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</si>
  <si>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</si>
  <si>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</si>
  <si>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</si>
  <si>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</si>
  <si>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</si>
  <si>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</si>
  <si>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</si>
  <si>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</si>
  <si>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</si>
  <si>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</si>
  <si>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</si>
  <si>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</si>
  <si>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</si>
  <si>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</si>
  <si>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</si>
  <si>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</si>
  <si>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</si>
  <si>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</si>
  <si>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</si>
  <si>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</si>
  <si>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</si>
  <si>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</si>
  <si>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</si>
  <si>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</si>
  <si>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</si>
  <si>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</si>
  <si>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</si>
  <si>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</si>
  <si>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</si>
  <si>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</si>
  <si>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</si>
  <si>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</si>
  <si>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</si>
  <si>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</si>
  <si>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</si>
  <si>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</si>
  <si>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</si>
  <si>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</si>
  <si>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</si>
  <si>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</si>
  <si>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</si>
  <si>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</si>
  <si>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</si>
  <si>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</si>
  <si>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</si>
  <si>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</si>
  <si>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</si>
  <si>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</si>
  <si>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</si>
  <si>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</si>
  <si>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</si>
  <si>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</si>
  <si>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</si>
  <si>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</si>
  <si>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</si>
  <si>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</si>
  <si>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</si>
  <si>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</si>
  <si>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</si>
  <si>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</si>
  <si>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</si>
  <si>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</si>
  <si>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</si>
  <si>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</si>
  <si>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</si>
  <si>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</si>
  <si>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</si>
  <si>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</si>
  <si>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</si>
  <si>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</si>
  <si>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</si>
  <si>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</si>
  <si>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</si>
  <si>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</si>
  <si>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</si>
  <si>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</si>
  <si>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</si>
  <si>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</si>
  <si>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</si>
  <si>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</si>
  <si>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</si>
  <si>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</si>
  <si>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</si>
  <si>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</si>
  <si>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</si>
  <si>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</si>
  <si>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</si>
  <si>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</si>
  <si>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</si>
  <si>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</si>
  <si>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</si>
  <si>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</si>
  <si>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</si>
  <si>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</si>
  <si>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</si>
  <si>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</si>
  <si>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</si>
  <si>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</si>
  <si>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</si>
  <si>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</si>
  <si>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</si>
  <si>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</si>
  <si>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</si>
  <si>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</si>
  <si>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</si>
  <si>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</si>
  <si>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</si>
  <si>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</si>
  <si>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</si>
  <si>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</si>
  <si>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</si>
  <si>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</si>
  <si>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</si>
  <si>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</si>
  <si>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</si>
  <si>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</si>
  <si>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</si>
  <si>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</si>
  <si>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</si>
  <si>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</si>
  <si>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</si>
  <si>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</si>
  <si>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</si>
  <si>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</si>
  <si>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</si>
  <si>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</si>
  <si>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</si>
  <si>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</si>
  <si>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</si>
  <si>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</si>
  <si>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</si>
  <si>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</si>
  <si>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</si>
  <si>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</si>
  <si>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</si>
  <si>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</si>
  <si>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</si>
  <si>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</si>
  <si>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</si>
  <si>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</si>
  <si>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</si>
  <si>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</si>
  <si>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</si>
  <si>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</si>
  <si>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</si>
  <si>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</si>
  <si>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</si>
  <si>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</si>
  <si>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</si>
  <si>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</si>
  <si>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</si>
  <si>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</si>
  <si>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</si>
  <si>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</si>
  <si>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</si>
  <si>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</si>
  <si>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</si>
  <si>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</si>
  <si>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</si>
  <si>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</si>
  <si>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</si>
  <si>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</si>
  <si>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</si>
  <si>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</si>
  <si>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</si>
  <si>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</si>
  <si>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</si>
  <si>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</si>
  <si>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</si>
  <si>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</si>
  <si>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</si>
  <si>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</si>
  <si>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</si>
  <si>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</si>
  <si>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</si>
  <si>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</si>
  <si>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</si>
  <si>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</si>
  <si>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</si>
  <si>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</si>
  <si>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</si>
  <si>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</si>
  <si>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</si>
  <si>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</si>
  <si>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</si>
  <si>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</si>
  <si>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</si>
  <si>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</si>
  <si>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</si>
  <si>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</si>
  <si>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</si>
  <si>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</si>
  <si>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</si>
  <si>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</si>
  <si>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</si>
  <si>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</si>
  <si>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</si>
  <si>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</si>
  <si>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</si>
  <si>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</si>
  <si>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</si>
  <si>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</si>
  <si>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</si>
  <si>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</si>
  <si>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</si>
  <si>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</si>
  <si>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</si>
  <si>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</si>
  <si>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</si>
  <si>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</si>
  <si>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</si>
  <si>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</si>
  <si>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</si>
  <si>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</si>
  <si>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</si>
  <si>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</si>
  <si>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</si>
  <si>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</si>
  <si>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</si>
  <si>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</si>
  <si>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</si>
  <si>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</si>
  <si>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</si>
  <si>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</si>
  <si>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</si>
  <si>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</si>
  <si>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</si>
  <si>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</si>
  <si>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</si>
  <si>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</si>
  <si>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</si>
  <si>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</si>
  <si>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</si>
  <si>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</si>
  <si>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</si>
  <si>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</si>
  <si>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</si>
  <si>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</si>
  <si>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</si>
  <si>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</si>
  <si>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</si>
  <si>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</si>
  <si>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</si>
  <si>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</si>
  <si>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</si>
  <si>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</si>
  <si>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</si>
  <si>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</si>
  <si>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</si>
  <si>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</si>
  <si>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</si>
  <si>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</si>
  <si>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</si>
  <si>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</si>
  <si>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</si>
  <si>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</si>
  <si>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</si>
  <si>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</si>
  <si>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</si>
  <si>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</si>
  <si>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</si>
  <si>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</si>
  <si>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</si>
  <si>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</si>
  <si>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</si>
  <si>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</si>
  <si>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</si>
  <si>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</si>
  <si>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</si>
  <si>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</si>
  <si>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</si>
  <si>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</si>
  <si>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</si>
  <si>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</si>
  <si>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</si>
  <si>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</si>
  <si>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</si>
  <si>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</si>
  <si>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</si>
  <si>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</si>
  <si>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</si>
  <si>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</si>
  <si>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</si>
  <si>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</si>
  <si>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</si>
  <si>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</si>
  <si>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</si>
  <si>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</si>
  <si>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</si>
  <si>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</si>
  <si>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</si>
  <si>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</si>
  <si>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</si>
  <si>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</si>
  <si>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</si>
  <si>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</si>
  <si>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</si>
  <si>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</si>
  <si>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</si>
  <si>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</si>
  <si>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</si>
  <si>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</si>
  <si>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</si>
  <si>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</si>
  <si>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</si>
  <si>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</si>
  <si>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</si>
  <si>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</si>
  <si>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</si>
  <si>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</si>
  <si>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</si>
  <si>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</si>
  <si>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</si>
  <si>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</si>
  <si>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</si>
  <si>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</si>
  <si>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</si>
  <si>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</si>
  <si>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</si>
  <si>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</si>
  <si>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</si>
  <si>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</si>
  <si>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</si>
  <si>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</si>
  <si>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</si>
  <si>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</si>
  <si>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</si>
  <si>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</si>
  <si>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</si>
  <si>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</si>
  <si>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</si>
  <si>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</si>
  <si>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</si>
  <si>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</si>
  <si>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</si>
  <si>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</si>
  <si>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</si>
  <si>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</si>
  <si>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</si>
  <si>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</si>
  <si>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</si>
  <si>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</si>
  <si>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</si>
  <si>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</si>
  <si>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</si>
  <si>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</si>
  <si>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</si>
  <si>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</si>
  <si>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</si>
  <si>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</si>
  <si>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</si>
  <si>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</si>
  <si>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</si>
  <si>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</si>
  <si>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</si>
  <si>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</si>
  <si>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</si>
  <si>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</si>
  <si>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</si>
  <si>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</si>
  <si>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</si>
  <si>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</si>
  <si>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</si>
  <si>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</si>
  <si>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</si>
  <si>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</si>
  <si>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</si>
  <si>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</si>
  <si>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</si>
  <si>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</si>
  <si>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</si>
  <si>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</si>
  <si>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</si>
  <si>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</si>
  <si>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</si>
  <si>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</si>
  <si>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</si>
  <si>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</si>
  <si>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</si>
  <si>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</si>
  <si>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</si>
  <si>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</si>
  <si>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</si>
  <si>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</si>
  <si>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</si>
  <si>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</si>
  <si>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</si>
  <si>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</si>
  <si>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</si>
  <si>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</si>
  <si>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</si>
  <si>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</si>
  <si>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</si>
  <si>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</si>
  <si>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</si>
  <si>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</si>
  <si>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</si>
  <si>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</si>
  <si>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</si>
  <si>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</si>
  <si>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</si>
  <si>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</si>
  <si>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</si>
  <si>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</si>
  <si>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</si>
  <si>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</si>
  <si>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</si>
  <si>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</si>
  <si>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</si>
  <si>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</si>
  <si>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</si>
  <si>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</si>
  <si>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</si>
  <si>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</si>
  <si>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</si>
  <si>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</si>
  <si>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</si>
  <si>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</si>
  <si>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</si>
  <si>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</si>
  <si>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</si>
  <si>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</si>
  <si>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</si>
  <si>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</si>
  <si>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</si>
  <si>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</si>
  <si>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</si>
  <si>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</si>
  <si>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</si>
  <si>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</si>
  <si>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</si>
  <si>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</si>
  <si>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</si>
  <si>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</si>
  <si>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</si>
  <si>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</si>
  <si>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</si>
  <si>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</si>
  <si>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</si>
  <si>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</si>
  <si>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</si>
  <si>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</si>
  <si>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</si>
  <si>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</si>
  <si>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</si>
  <si>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</si>
  <si>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</si>
  <si>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</si>
  <si>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</si>
  <si>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</si>
  <si>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</si>
  <si>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</si>
  <si>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</si>
  <si>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</si>
  <si>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</si>
  <si>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</si>
  <si>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</si>
  <si>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</si>
  <si>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</si>
  <si>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</si>
  <si>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</si>
  <si>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</si>
  <si>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</si>
  <si>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</si>
  <si>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</si>
  <si>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</si>
  <si>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</si>
  <si>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</si>
  <si>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</si>
  <si>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</si>
  <si>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</si>
  <si>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</si>
  <si>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</si>
  <si>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</si>
  <si>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</si>
  <si>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</si>
  <si>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</si>
  <si>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</si>
  <si>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</si>
  <si>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</si>
  <si>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</si>
  <si>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</si>
  <si>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</si>
  <si>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</si>
  <si>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</si>
  <si>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</si>
  <si>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</si>
  <si>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</si>
  <si>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</si>
  <si>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</si>
  <si>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</si>
  <si>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</si>
  <si>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</si>
  <si>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</si>
  <si>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</si>
  <si>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</si>
  <si>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</si>
  <si>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</si>
  <si>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</si>
  <si>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</si>
  <si>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</si>
  <si>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</si>
  <si>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</si>
  <si>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</si>
  <si>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</si>
  <si>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</si>
  <si>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</si>
  <si>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</si>
  <si>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</si>
  <si>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</si>
  <si>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</si>
  <si>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</si>
  <si>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</si>
  <si>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</si>
  <si>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</si>
  <si>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</si>
  <si>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</si>
  <si>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</si>
  <si>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</si>
  <si>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</si>
  <si>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</si>
  <si>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</si>
  <si>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</si>
  <si>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</si>
  <si>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</si>
  <si>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</si>
  <si>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</si>
  <si>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</si>
  <si>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</si>
  <si>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</si>
  <si>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</si>
  <si>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</si>
  <si>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</si>
  <si>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</si>
  <si>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</si>
  <si>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</si>
  <si>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</si>
  <si>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</si>
  <si>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</si>
  <si>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</si>
  <si>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</si>
  <si>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</si>
  <si>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</si>
  <si>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</si>
  <si>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</si>
  <si>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</si>
  <si>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</si>
  <si>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</si>
  <si>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</si>
  <si>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</si>
  <si>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</si>
  <si>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</si>
  <si>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</si>
  <si>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</si>
  <si>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</si>
  <si>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</si>
  <si>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</si>
  <si>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</si>
  <si>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</si>
  <si>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</si>
  <si>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</si>
  <si>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</si>
  <si>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</si>
  <si>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</si>
  <si>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</si>
  <si>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</si>
  <si>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</si>
  <si>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</si>
  <si>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</si>
  <si>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</si>
  <si>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</si>
  <si>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</si>
  <si>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</si>
  <si>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</si>
  <si>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</si>
  <si>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</si>
  <si>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</si>
  <si>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</si>
  <si>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</si>
  <si>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</si>
  <si>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</si>
  <si>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</si>
  <si>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</si>
  <si>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</si>
  <si>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</si>
  <si>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</si>
  <si>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</si>
  <si>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</si>
  <si>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</si>
  <si>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</si>
  <si>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</si>
  <si>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</si>
  <si>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</si>
  <si>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</si>
  <si>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</si>
  <si>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</si>
  <si>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</si>
  <si>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</si>
  <si>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</si>
  <si>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</si>
  <si>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</si>
  <si>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</si>
  <si>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</si>
  <si>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</si>
  <si>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</si>
  <si>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</si>
  <si>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</si>
  <si>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</si>
  <si>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</si>
  <si>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</si>
  <si>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</si>
  <si>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</si>
  <si>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</si>
  <si>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</si>
  <si>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</si>
  <si>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</si>
  <si>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</si>
  <si>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</si>
  <si>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</si>
  <si>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</si>
  <si>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</si>
  <si>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</si>
  <si>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</si>
  <si>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</si>
  <si>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</si>
  <si>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</si>
  <si>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</si>
  <si>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</si>
  <si>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</si>
  <si>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</si>
  <si>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</si>
  <si>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</si>
  <si>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</si>
  <si>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</si>
  <si>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</si>
  <si>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</si>
  <si>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</si>
  <si>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</si>
  <si>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</si>
  <si>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</si>
  <si>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</si>
  <si>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</si>
  <si>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</si>
  <si>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</si>
  <si>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</si>
  <si>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</si>
  <si>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</si>
  <si>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</si>
  <si>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</si>
  <si>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</si>
  <si>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</si>
  <si>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</si>
  <si>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</si>
  <si>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</si>
  <si>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</si>
  <si>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</si>
  <si>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</si>
  <si>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</si>
  <si>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</si>
  <si>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</si>
  <si>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</si>
  <si>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</si>
  <si>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</si>
  <si>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</si>
  <si>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</si>
  <si>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</si>
  <si>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</si>
  <si>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</si>
  <si>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</si>
  <si>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</si>
  <si>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</si>
  <si>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</si>
  <si>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</si>
  <si>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</si>
  <si>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</si>
  <si>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</si>
  <si>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</si>
  <si>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</si>
  <si>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</si>
  <si>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</si>
  <si>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</si>
  <si>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</si>
  <si>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</si>
  <si>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</si>
  <si>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</si>
  <si>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</si>
  <si>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</si>
  <si>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</si>
  <si>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</si>
  <si>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</si>
  <si>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</si>
  <si>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</si>
  <si>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</si>
  <si>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</si>
  <si>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</si>
  <si>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</si>
  <si>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</si>
  <si>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</si>
  <si>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</si>
  <si>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</si>
  <si>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</si>
  <si>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</si>
  <si>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</si>
  <si>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</si>
  <si>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</si>
  <si>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</si>
  <si>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</si>
  <si>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</si>
  <si>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</si>
  <si>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</si>
  <si>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</si>
  <si>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</si>
  <si>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</si>
  <si>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</si>
  <si>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</si>
  <si>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</si>
  <si>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</si>
  <si>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</si>
  <si>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</si>
  <si>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</si>
  <si>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</si>
  <si>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</si>
  <si>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</si>
  <si>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</si>
  <si>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</si>
  <si>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</si>
  <si>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</si>
  <si>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</si>
  <si>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</si>
  <si>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</si>
  <si>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</si>
  <si>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</si>
  <si>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</si>
  <si>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</si>
  <si>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</si>
  <si>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</si>
  <si>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</si>
  <si>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</si>
  <si>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</si>
  <si>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</si>
  <si>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</si>
  <si>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</si>
  <si>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</si>
  <si>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</si>
  <si>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</si>
  <si>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</si>
  <si>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</si>
  <si>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</si>
  <si>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</si>
  <si>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</si>
  <si>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</si>
  <si>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</si>
  <si>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</si>
  <si>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</si>
  <si>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</si>
  <si>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</si>
  <si>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</si>
  <si>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</si>
  <si>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</si>
  <si>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</si>
  <si>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</si>
  <si>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</si>
  <si>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</si>
  <si>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</si>
  <si>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</si>
  <si>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</si>
  <si>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</si>
  <si>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</si>
  <si>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</si>
  <si>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</si>
  <si>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</si>
  <si>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</si>
  <si>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</si>
  <si>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</si>
  <si>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</si>
  <si>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</si>
  <si>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</si>
  <si>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</si>
  <si>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</si>
  <si>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</si>
  <si>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</si>
  <si>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</si>
  <si>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</si>
  <si>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</si>
  <si>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</si>
  <si>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</si>
  <si>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</si>
  <si>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</si>
  <si>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</si>
  <si>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</si>
  <si>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</si>
  <si>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</si>
  <si>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</si>
  <si>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</si>
  <si>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</si>
  <si>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</si>
  <si>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</si>
  <si>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</si>
  <si>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</si>
  <si>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</si>
  <si>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</si>
  <si>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</si>
  <si>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</si>
  <si>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</si>
  <si>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</si>
  <si>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</si>
  <si>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</si>
  <si>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</si>
  <si>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</si>
  <si>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</si>
  <si>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</si>
  <si>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</si>
  <si>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</si>
  <si>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</si>
  <si>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</si>
  <si>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</si>
  <si>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</si>
  <si>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</si>
  <si>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</si>
  <si>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</si>
  <si>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</si>
  <si>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</si>
  <si>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</si>
  <si>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</si>
  <si>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</si>
  <si>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</si>
  <si>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</si>
  <si>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</si>
  <si>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</si>
  <si>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</si>
  <si>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</si>
  <si>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</si>
  <si>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</si>
  <si>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</si>
  <si>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</si>
  <si>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</si>
  <si>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</si>
  <si>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</si>
  <si>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</si>
  <si>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</si>
  <si>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</si>
  <si>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</si>
  <si>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</si>
  <si>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</si>
  <si>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</si>
  <si>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</si>
  <si>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</si>
  <si>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</si>
  <si>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</si>
  <si>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</si>
  <si>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</si>
  <si>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</si>
  <si>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</si>
  <si>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</si>
  <si>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</si>
  <si>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</si>
  <si>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</si>
  <si>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</si>
  <si>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</si>
  <si>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</si>
  <si>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</si>
  <si>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</si>
  <si>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</si>
  <si>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</si>
  <si>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</si>
  <si>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</si>
  <si>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</si>
  <si>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</si>
  <si>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</si>
  <si>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</si>
  <si>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</si>
  <si>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</si>
  <si>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</si>
  <si>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</si>
  <si>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</si>
  <si>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</si>
  <si>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</si>
  <si>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</si>
  <si>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</si>
  <si>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</si>
  <si>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</si>
  <si>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</si>
  <si>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</si>
  <si>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</si>
  <si>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</si>
  <si>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</si>
  <si>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</si>
  <si>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</si>
  <si>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</si>
  <si>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</si>
  <si>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</si>
  <si>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</si>
  <si>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</si>
  <si>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</si>
  <si>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</si>
  <si>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</si>
  <si>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</si>
  <si>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</si>
  <si>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</si>
  <si>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</si>
  <si>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</si>
  <si>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</si>
  <si>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</si>
  <si>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</si>
  <si>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</si>
  <si>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</si>
  <si>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</si>
  <si>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</si>
  <si>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</si>
  <si>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</si>
  <si>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</si>
  <si>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</si>
  <si>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</si>
  <si>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</si>
  <si>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</si>
  <si>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</si>
  <si>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</si>
  <si>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</si>
  <si>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</si>
  <si>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</si>
  <si>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</si>
  <si>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</si>
  <si>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</si>
  <si>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</si>
  <si>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</si>
  <si>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</si>
  <si>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</si>
  <si>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</si>
  <si>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</si>
  <si>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</si>
  <si>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</si>
  <si>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</si>
  <si>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</si>
  <si>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</si>
  <si>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</si>
  <si>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</si>
  <si>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</si>
  <si>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</si>
  <si>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</si>
  <si>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</si>
  <si>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</si>
  <si>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</si>
  <si>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</si>
  <si>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</si>
  <si>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</si>
  <si>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</si>
  <si>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</si>
  <si>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</si>
  <si>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</si>
  <si>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</si>
  <si>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</si>
  <si>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</si>
  <si>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</si>
  <si>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</si>
  <si>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</si>
  <si>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</si>
  <si>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</si>
  <si>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</si>
  <si>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</si>
  <si>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</si>
  <si>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</si>
  <si>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</si>
  <si>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</si>
  <si>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</si>
  <si>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</si>
  <si>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</si>
  <si>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</si>
  <si>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</si>
  <si>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</si>
  <si>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</si>
  <si>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</si>
  <si>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</si>
  <si>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</si>
  <si>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</si>
  <si>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</si>
  <si>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</si>
  <si>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</si>
  <si>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</si>
  <si>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</si>
  <si>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</si>
  <si>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</si>
  <si>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</si>
  <si>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</si>
  <si>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</si>
  <si>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</si>
  <si>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</si>
  <si>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</si>
  <si>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</si>
  <si>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</si>
  <si>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</si>
  <si>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</si>
  <si>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</si>
  <si>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</si>
  <si>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</si>
  <si>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</si>
  <si>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</si>
  <si>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</si>
  <si>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</si>
  <si>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</si>
  <si>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</si>
  <si>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</si>
  <si>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</si>
  <si>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</si>
  <si>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</si>
  <si>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</si>
  <si>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</si>
  <si>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</si>
  <si>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</si>
  <si>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</si>
  <si>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</si>
  <si>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</si>
  <si>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</si>
  <si>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</si>
  <si>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</si>
  <si>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</si>
  <si>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</si>
  <si>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</si>
  <si>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</si>
  <si>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</si>
  <si>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</si>
  <si>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</si>
  <si>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</si>
  <si>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</si>
  <si>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</si>
  <si>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</si>
  <si>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</si>
  <si>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</si>
  <si>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</si>
  <si>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</si>
  <si>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</si>
  <si>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</si>
  <si>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</si>
  <si>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</si>
  <si>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</si>
  <si>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</si>
  <si>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</si>
  <si>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</si>
  <si>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</si>
  <si>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</si>
  <si>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</si>
  <si>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</si>
  <si>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</si>
  <si>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</si>
  <si>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</si>
  <si>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</si>
  <si>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</si>
  <si>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</si>
  <si>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</si>
  <si>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</si>
  <si>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</si>
  <si>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</si>
  <si>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</si>
  <si>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</si>
  <si>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</si>
  <si>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</si>
  <si>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</si>
  <si>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</si>
  <si>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</si>
  <si>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</si>
  <si>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</si>
  <si>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</si>
  <si>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</si>
  <si>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</si>
  <si>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</si>
  <si>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</si>
  <si>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</si>
  <si>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</si>
  <si>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</si>
  <si>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</si>
  <si>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</si>
  <si>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</si>
  <si>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</si>
  <si>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</si>
  <si>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</si>
  <si>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</si>
  <si>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</si>
  <si>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</si>
  <si>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</si>
  <si>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</si>
  <si>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</si>
  <si>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</si>
  <si>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</si>
  <si>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</si>
  <si>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</si>
  <si>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</si>
  <si>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</si>
  <si>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</si>
  <si>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</si>
  <si>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</si>
  <si>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</si>
  <si>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</si>
  <si>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</si>
  <si>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</si>
  <si>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</si>
  <si>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</si>
  <si>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</si>
  <si>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</si>
  <si>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</si>
  <si>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</si>
  <si>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</si>
  <si>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</si>
  <si>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</si>
  <si>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</si>
  <si>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</si>
  <si>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</si>
  <si>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</si>
  <si>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</si>
  <si>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</si>
  <si>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</si>
  <si>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</si>
  <si>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</si>
  <si>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</si>
  <si>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</si>
  <si>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</si>
  <si>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</si>
  <si>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</si>
  <si>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</si>
  <si>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</si>
  <si>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</si>
  <si>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</si>
  <si>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</si>
  <si>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</si>
  <si>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</si>
  <si>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</si>
  <si>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</si>
  <si>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</si>
  <si>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</si>
  <si>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</si>
  <si>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</si>
  <si>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</si>
  <si>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</si>
  <si>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</si>
  <si>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</si>
  <si>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</si>
  <si>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</si>
  <si>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</si>
  <si>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</si>
  <si>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</si>
  <si>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</si>
  <si>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</si>
  <si>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</si>
  <si>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</si>
  <si>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</si>
  <si>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</si>
  <si>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</si>
  <si>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</si>
  <si>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</si>
  <si>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</si>
  <si>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</si>
  <si>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</si>
  <si>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</si>
  <si>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</si>
  <si>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</si>
  <si>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</si>
  <si>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</si>
  <si>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</si>
  <si>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</si>
  <si>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</si>
  <si>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</si>
  <si>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</si>
  <si>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</si>
  <si>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</si>
  <si>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</si>
  <si>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</si>
  <si>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</si>
  <si>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</si>
  <si>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</si>
  <si>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</si>
  <si>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</si>
  <si>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</si>
  <si>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</si>
  <si>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</si>
  <si>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</si>
  <si>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</si>
  <si>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</si>
  <si>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</si>
  <si>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</si>
  <si>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</si>
  <si>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</si>
  <si>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</si>
  <si>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</si>
  <si>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</si>
  <si>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</si>
  <si>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</si>
  <si>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</si>
  <si>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</si>
  <si>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</si>
  <si>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</si>
  <si>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</si>
  <si>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</si>
  <si>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</si>
  <si>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</si>
  <si>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</si>
  <si>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</si>
  <si>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</si>
  <si>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</si>
  <si>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</si>
  <si>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</si>
  <si>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</si>
  <si>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</si>
  <si>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</si>
  <si>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</si>
  <si>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</si>
  <si>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</si>
  <si>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</si>
  <si>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</si>
  <si>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</si>
  <si>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</si>
  <si>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</si>
  <si>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</si>
  <si>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</si>
  <si>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</si>
  <si>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</si>
  <si>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</si>
  <si>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</si>
  <si>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</si>
  <si>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</si>
  <si>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</si>
  <si>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</si>
  <si>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</si>
  <si>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</si>
  <si>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</si>
  <si>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</si>
  <si>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</si>
  <si>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</si>
  <si>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</si>
  <si>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</si>
  <si>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</si>
  <si>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</si>
  <si>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</si>
  <si>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</si>
  <si>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</si>
  <si>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</si>
  <si>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</si>
  <si>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</si>
  <si>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</si>
  <si>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</si>
  <si>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</si>
  <si>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</si>
  <si>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</si>
  <si>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</si>
  <si>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</si>
  <si>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</si>
  <si>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</si>
  <si>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</si>
  <si>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</si>
  <si>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</si>
  <si>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</si>
  <si>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</si>
  <si>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</si>
  <si>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</si>
  <si>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</si>
  <si>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</si>
  <si>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</si>
  <si>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</si>
  <si>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</si>
  <si>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</si>
  <si>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</si>
  <si>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</si>
  <si>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</si>
  <si>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</si>
  <si>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</si>
  <si>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</si>
  <si>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</si>
  <si>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</si>
  <si>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</si>
  <si>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</si>
  <si>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</si>
  <si>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</si>
  <si>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</si>
  <si>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</si>
  <si>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</si>
  <si>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</si>
  <si>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</si>
  <si>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</si>
  <si>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</si>
  <si>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</si>
  <si>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</si>
  <si>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</si>
  <si>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</si>
  <si>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</si>
  <si>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</si>
  <si>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</si>
  <si>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</si>
  <si>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</si>
  <si>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</si>
  <si>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</si>
  <si>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</si>
  <si>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</si>
  <si>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</si>
  <si>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</si>
  <si>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</si>
  <si>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</si>
  <si>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</si>
  <si>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</si>
  <si>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</si>
  <si>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</si>
  <si>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</si>
  <si>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</si>
  <si>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</si>
  <si>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</si>
  <si>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</si>
  <si>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</si>
  <si>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</si>
  <si>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</si>
  <si>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</si>
  <si>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</si>
  <si>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</si>
  <si>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</si>
  <si>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</si>
  <si>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</si>
  <si>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</si>
  <si>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</si>
  <si>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</si>
  <si>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</si>
  <si>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</si>
  <si>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</si>
  <si>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</si>
  <si>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</si>
  <si>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</si>
  <si>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</si>
  <si>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</si>
  <si>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</si>
  <si>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</si>
  <si>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</si>
  <si>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</si>
  <si>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</si>
  <si>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</si>
  <si>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</si>
  <si>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</si>
  <si>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</si>
  <si>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</si>
  <si>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</si>
  <si>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</si>
  <si>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</si>
  <si>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</si>
  <si>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</si>
  <si>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</si>
  <si>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</si>
  <si>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</si>
  <si>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</si>
  <si>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</si>
  <si>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</si>
  <si>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</si>
  <si>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</si>
  <si>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</si>
  <si>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</si>
  <si>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</si>
  <si>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</si>
  <si>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</si>
  <si>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</si>
  <si>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</si>
  <si>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</si>
  <si>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</si>
  <si>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</si>
  <si>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</si>
  <si>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</si>
  <si>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</si>
  <si>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</si>
  <si>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</si>
  <si>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</si>
  <si>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</si>
  <si>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</si>
  <si>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</si>
  <si>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</si>
  <si>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</si>
  <si>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</si>
  <si>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</si>
  <si>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</si>
  <si>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</si>
  <si>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</si>
  <si>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</si>
  <si>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</si>
  <si>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</si>
  <si>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</si>
  <si>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</si>
  <si>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</si>
  <si>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</si>
  <si>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</si>
  <si>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</si>
  <si>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</si>
  <si>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</si>
  <si>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</si>
  <si>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</si>
  <si>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</si>
  <si>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</si>
  <si>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</si>
  <si>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</si>
  <si>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</si>
  <si>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</si>
  <si>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</si>
  <si>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</si>
  <si>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</si>
  <si>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</si>
  <si>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</si>
  <si>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</si>
  <si>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</si>
  <si>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</si>
  <si>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</si>
  <si>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</si>
  <si>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</si>
  <si>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</si>
  <si>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</si>
  <si>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</si>
  <si>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</si>
  <si>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</si>
  <si>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</si>
  <si>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</si>
  <si>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</si>
  <si>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</si>
  <si>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</si>
  <si>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</si>
  <si>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</si>
  <si>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</si>
  <si>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</si>
  <si>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</si>
  <si>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</si>
  <si>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</si>
  <si>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</si>
  <si>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</si>
  <si>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</si>
  <si>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</si>
  <si>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</si>
  <si>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</si>
  <si>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</si>
  <si>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</si>
  <si>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</si>
  <si>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</si>
  <si>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</si>
  <si>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</si>
  <si>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</si>
  <si>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</si>
  <si>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</si>
  <si>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</si>
  <si>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</si>
  <si>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</si>
  <si>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</si>
  <si>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</si>
  <si>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</si>
  <si>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</si>
  <si>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</si>
  <si>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</si>
  <si>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</si>
  <si>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</si>
  <si>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</si>
  <si>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</si>
  <si>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</si>
  <si>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</si>
  <si>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</si>
  <si>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</si>
  <si>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</si>
  <si>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</si>
  <si>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</si>
  <si>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</si>
  <si>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</si>
  <si>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</si>
  <si>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</si>
  <si>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</si>
  <si>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</si>
  <si>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</si>
  <si>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</si>
  <si>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</si>
  <si>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</si>
  <si>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</si>
  <si>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</si>
  <si>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</si>
  <si>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</si>
  <si>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</si>
  <si>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</si>
  <si>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</si>
  <si>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</si>
  <si>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</si>
  <si>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</si>
  <si>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</si>
  <si>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</si>
  <si>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</si>
  <si>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</si>
  <si>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</si>
  <si>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</si>
  <si>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</si>
  <si>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</si>
  <si>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</si>
  <si>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</si>
  <si>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</si>
  <si>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</si>
  <si>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</si>
  <si>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</si>
  <si>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</si>
  <si>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</si>
  <si>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</si>
  <si>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</si>
  <si>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</si>
  <si>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</si>
  <si>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</si>
  <si>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</si>
  <si>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</si>
  <si>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</si>
  <si>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</si>
  <si>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</si>
  <si>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</si>
  <si>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</si>
  <si>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</si>
  <si>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</si>
  <si>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</si>
  <si>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</si>
  <si>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</si>
  <si>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</si>
  <si>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</si>
  <si>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</si>
  <si>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</si>
  <si>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</si>
  <si>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</si>
  <si>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</si>
  <si>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</si>
  <si>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</si>
  <si>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</si>
  <si>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</si>
  <si>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</si>
  <si>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</si>
  <si>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</si>
  <si>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</si>
  <si>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</si>
  <si>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</si>
  <si>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</si>
  <si>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</si>
  <si>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</si>
  <si>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</si>
  <si>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</si>
  <si>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</si>
  <si>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</si>
  <si>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</si>
  <si>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</si>
  <si>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</si>
  <si>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</si>
  <si>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</si>
  <si>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</si>
  <si>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</si>
  <si>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</si>
  <si>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</si>
  <si>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</si>
  <si>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</si>
  <si>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</si>
  <si>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</si>
  <si>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</si>
  <si>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</si>
  <si>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</si>
  <si>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</si>
  <si>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</si>
  <si>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</si>
  <si>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</si>
  <si>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</si>
  <si>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</si>
  <si>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</si>
  <si>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</si>
  <si>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</si>
  <si>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</si>
  <si>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</si>
  <si>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</si>
  <si>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</si>
  <si>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</si>
  <si>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</si>
  <si>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</si>
  <si>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</si>
  <si>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</si>
  <si>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</si>
  <si>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</si>
  <si>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</si>
  <si>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</si>
  <si>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</si>
  <si>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</si>
  <si>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</si>
  <si>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</si>
  <si>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</si>
  <si>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</si>
  <si>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</si>
  <si>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</si>
  <si>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</si>
  <si>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</si>
  <si>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</si>
  <si>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</si>
  <si>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</si>
  <si>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</si>
  <si>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</si>
  <si>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</si>
  <si>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</si>
  <si>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</si>
  <si>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</si>
  <si>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</si>
  <si>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</si>
  <si>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</si>
  <si>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</si>
  <si>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</si>
  <si>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</si>
  <si>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</si>
  <si>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</si>
  <si>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</si>
  <si>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</si>
  <si>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</si>
  <si>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</si>
  <si>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</si>
  <si>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</si>
  <si>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</si>
  <si>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</si>
  <si>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</si>
  <si>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</si>
  <si>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</si>
  <si>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</si>
  <si>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</si>
  <si>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</si>
  <si>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</si>
  <si>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</si>
  <si>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</si>
  <si>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</si>
  <si>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</si>
  <si>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</si>
  <si>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</si>
  <si>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</si>
  <si>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</si>
  <si>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</si>
  <si>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</si>
  <si>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</si>
  <si>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</si>
  <si>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</si>
  <si>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</si>
  <si>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</si>
  <si>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</si>
  <si>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</si>
  <si>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</si>
  <si>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</si>
  <si>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</si>
  <si>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</si>
  <si>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</si>
  <si>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</si>
  <si>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</si>
  <si>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</si>
  <si>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</si>
  <si>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</si>
  <si>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</si>
  <si>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</si>
  <si>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</si>
  <si>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</si>
  <si>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</si>
  <si>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</si>
  <si>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</si>
  <si>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</si>
  <si>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</si>
  <si>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</si>
  <si>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</si>
  <si>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</si>
  <si>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</si>
  <si>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</si>
  <si>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</si>
  <si>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</si>
  <si>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</si>
  <si>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</si>
  <si>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</si>
  <si>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</si>
  <si>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</si>
  <si>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</si>
  <si>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</si>
  <si>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</si>
  <si>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</si>
  <si>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</si>
  <si>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</si>
  <si>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</si>
  <si>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</si>
  <si>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</si>
  <si>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</si>
  <si>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</si>
  <si>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</si>
  <si>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</si>
  <si>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</si>
  <si>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</si>
  <si>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</si>
  <si>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</si>
  <si>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</si>
  <si>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</si>
  <si>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</si>
  <si>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</si>
  <si>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</si>
  <si>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</si>
  <si>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</si>
  <si>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</si>
  <si>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</si>
  <si>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</si>
  <si>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</si>
  <si>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</si>
  <si>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</si>
  <si>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</si>
  <si>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</si>
  <si>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</si>
  <si>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</si>
  <si>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</si>
  <si>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</si>
  <si>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</si>
  <si>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</si>
  <si>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</si>
  <si>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</si>
  <si>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</si>
  <si>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</si>
  <si>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</si>
  <si>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</si>
  <si>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</si>
  <si>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</si>
  <si>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</si>
  <si>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</si>
  <si>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</si>
  <si>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</si>
  <si>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</si>
  <si>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</si>
  <si>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</si>
  <si>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</si>
  <si>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</si>
  <si>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</si>
  <si>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</si>
  <si>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</si>
  <si>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</si>
  <si>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</si>
  <si>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</si>
  <si>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</si>
  <si>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</si>
  <si>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</si>
  <si>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</si>
  <si>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</si>
  <si>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</si>
  <si>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</si>
  <si>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</si>
  <si>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</si>
  <si>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</si>
  <si>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</si>
  <si>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</si>
  <si>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</si>
  <si>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</si>
  <si>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</si>
  <si>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</si>
  <si>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</si>
  <si>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</si>
  <si>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</si>
  <si>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</si>
  <si>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</si>
  <si>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</si>
  <si>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</si>
  <si>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</si>
  <si>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</si>
  <si>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</si>
  <si>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</si>
  <si>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</si>
  <si>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</si>
  <si>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</si>
  <si>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</si>
  <si>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</si>
  <si>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</si>
  <si>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</si>
  <si>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</si>
  <si>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</si>
  <si>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</si>
  <si>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</si>
  <si>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</si>
  <si>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</si>
  <si>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</si>
  <si>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</si>
  <si>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</si>
  <si>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</si>
  <si>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</si>
  <si>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</si>
  <si>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</si>
  <si>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</si>
  <si>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</si>
  <si>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</si>
  <si>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</si>
  <si>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</si>
  <si>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</si>
  <si>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</si>
  <si>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</si>
  <si>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</si>
  <si>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</si>
  <si>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</si>
  <si>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</si>
  <si>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</si>
  <si>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</si>
  <si>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</si>
  <si>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</si>
  <si>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</si>
  <si>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</si>
  <si>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</si>
  <si>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</si>
  <si>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</si>
  <si>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</si>
  <si>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</si>
  <si>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</si>
  <si>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</si>
  <si>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</si>
  <si>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</si>
  <si>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</si>
  <si>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</si>
  <si>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</si>
  <si>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</si>
  <si>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</si>
  <si>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</si>
  <si>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</si>
  <si>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</si>
  <si>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</si>
  <si>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</si>
  <si>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</si>
  <si>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</si>
  <si>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</si>
  <si>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</si>
  <si>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</si>
  <si>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</si>
  <si>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</si>
  <si>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</si>
  <si>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</si>
  <si>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</si>
  <si>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</si>
  <si>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</si>
  <si>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</si>
  <si>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</si>
  <si>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</si>
  <si>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</si>
  <si>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</si>
  <si>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</si>
  <si>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</si>
  <si>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</si>
  <si>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</si>
  <si>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</si>
  <si>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</si>
  <si>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</si>
  <si>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</si>
  <si>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</si>
  <si>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</si>
  <si>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</si>
  <si>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</si>
  <si>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</si>
  <si>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</si>
  <si>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</si>
  <si>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</si>
  <si>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</si>
  <si>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</si>
  <si>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</si>
  <si>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</si>
  <si>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</si>
  <si>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</si>
  <si>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</si>
  <si>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</si>
  <si>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</si>
  <si>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</si>
  <si>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</si>
  <si>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</si>
  <si>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</si>
  <si>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</si>
  <si>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</si>
  <si>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</si>
  <si>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</si>
  <si>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</si>
  <si>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</si>
  <si>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</si>
  <si>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</si>
  <si>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</si>
  <si>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</si>
  <si>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</si>
  <si>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</si>
  <si>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</si>
  <si>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</si>
  <si>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</si>
  <si>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</si>
  <si>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</si>
  <si>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</si>
  <si>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</si>
  <si>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</si>
  <si>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</si>
  <si>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</si>
  <si>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</si>
  <si>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</si>
  <si>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</si>
  <si>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</si>
  <si>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</si>
  <si>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</si>
  <si>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</si>
  <si>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</si>
  <si>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</si>
  <si>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</si>
  <si>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</si>
  <si>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</si>
  <si>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</si>
  <si>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</si>
  <si>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</si>
  <si>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</si>
  <si>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</si>
  <si>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</si>
  <si>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</si>
  <si>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</si>
  <si>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</si>
  <si>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</si>
  <si>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</si>
  <si>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</si>
  <si>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</si>
  <si>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</si>
  <si>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</si>
  <si>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</si>
  <si>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</si>
  <si>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</si>
  <si>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</si>
  <si>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</si>
  <si>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</si>
  <si>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</si>
  <si>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</si>
  <si>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</si>
  <si>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</si>
  <si>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</si>
  <si>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</si>
  <si>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</si>
  <si>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</si>
  <si>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</si>
  <si>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</si>
  <si>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</si>
  <si>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</si>
  <si>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</si>
  <si>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</si>
  <si>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</si>
  <si>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</si>
  <si>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</si>
  <si>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</si>
  <si>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</si>
  <si>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</si>
  <si>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</si>
  <si>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</si>
  <si>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</si>
  <si>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</si>
  <si>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</si>
  <si>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</si>
  <si>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</si>
  <si>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</si>
  <si>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</si>
  <si>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</si>
  <si>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</si>
  <si>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</si>
  <si>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</si>
  <si>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</si>
  <si>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</si>
  <si>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</si>
  <si>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</si>
  <si>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</si>
  <si>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</si>
  <si>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</si>
  <si>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</si>
  <si>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</si>
  <si>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</si>
  <si>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</si>
  <si>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</si>
  <si>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</si>
  <si>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</si>
  <si>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</si>
  <si>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</si>
  <si>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</si>
  <si>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</si>
  <si>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</si>
  <si>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</si>
  <si>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</si>
  <si>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</si>
  <si>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</si>
  <si>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</si>
  <si>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</si>
  <si>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</si>
  <si>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</si>
  <si>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</si>
  <si>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</si>
  <si>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</si>
  <si>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</si>
  <si>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</si>
  <si>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</si>
  <si>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</si>
  <si>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</si>
  <si>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</si>
  <si>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</si>
  <si>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</si>
  <si>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</si>
  <si>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</si>
  <si>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</si>
  <si>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</si>
  <si>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</si>
  <si>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</si>
  <si>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</si>
  <si>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</si>
  <si>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</si>
  <si>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</si>
  <si>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</si>
  <si>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</si>
  <si>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</si>
  <si>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</si>
  <si>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</si>
  <si>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</si>
  <si>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</si>
  <si>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</si>
  <si>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</si>
  <si>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</si>
  <si>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</si>
  <si>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</si>
  <si>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</si>
  <si>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</si>
  <si>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</si>
  <si>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</si>
  <si>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</si>
  <si>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</si>
  <si>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</si>
  <si>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</si>
  <si>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</si>
  <si>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</si>
  <si>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</si>
  <si>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</si>
  <si>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</si>
  <si>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</si>
  <si>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</si>
  <si>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</si>
  <si>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</si>
  <si>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</si>
  <si>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</si>
  <si>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</si>
  <si>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</si>
  <si>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</si>
  <si>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</si>
  <si>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</si>
  <si>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</si>
  <si>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</si>
  <si>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</si>
  <si>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</si>
  <si>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</si>
  <si>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</si>
  <si>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</si>
  <si>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</si>
  <si>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</si>
  <si>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</si>
  <si>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</si>
  <si>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</si>
  <si>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</si>
  <si>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</si>
  <si>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</si>
  <si>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</si>
  <si>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</si>
  <si>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</si>
  <si>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</si>
  <si>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</si>
  <si>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</si>
  <si>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</si>
  <si>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</si>
  <si>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</si>
  <si>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</si>
  <si>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</si>
  <si>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</si>
  <si>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</si>
  <si>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</si>
  <si>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</si>
  <si>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</si>
  <si>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</si>
  <si>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</si>
  <si>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</si>
  <si>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</si>
  <si>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</si>
  <si>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</si>
  <si>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</si>
  <si>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</si>
  <si>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</si>
  <si>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</si>
  <si>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</si>
  <si>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</si>
  <si>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</si>
  <si>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</si>
  <si>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</si>
  <si>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</si>
  <si>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</si>
  <si>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</si>
  <si>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</si>
  <si>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</si>
  <si>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</si>
  <si>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</si>
  <si>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</si>
  <si>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</si>
  <si>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</si>
  <si>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</si>
  <si>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</si>
  <si>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</si>
  <si>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</si>
  <si>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</si>
  <si>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</si>
  <si>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</si>
  <si>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</si>
  <si>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</si>
  <si>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</si>
  <si>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</si>
  <si>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</si>
  <si>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</si>
  <si>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</si>
  <si>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</si>
  <si>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</si>
  <si>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</si>
  <si>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</si>
  <si>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</si>
  <si>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</si>
  <si>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</si>
  <si>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</si>
  <si>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</si>
  <si>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</si>
  <si>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</si>
  <si>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</si>
  <si>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</si>
  <si>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</si>
  <si>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</si>
  <si>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</si>
  <si>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</si>
  <si>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</si>
  <si>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</si>
  <si>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</si>
  <si>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</si>
  <si>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</si>
  <si>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</si>
  <si>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</si>
  <si>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</si>
  <si>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</si>
  <si>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</si>
  <si>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</si>
  <si>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</si>
  <si>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</si>
  <si>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</si>
  <si>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</si>
  <si>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</si>
  <si>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</si>
  <si>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</si>
  <si>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</si>
  <si>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</si>
  <si>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</si>
  <si>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</si>
  <si>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</si>
  <si>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</si>
  <si>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</si>
  <si>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</si>
  <si>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</si>
  <si>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</si>
  <si>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</si>
  <si>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</si>
  <si>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</si>
  <si>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</si>
  <si>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</si>
  <si>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</si>
  <si>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</si>
  <si>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</si>
  <si>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</si>
  <si>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</si>
  <si>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</si>
  <si>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</si>
  <si>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</si>
  <si>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</si>
  <si>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</si>
  <si>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</si>
  <si>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</si>
  <si>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</si>
  <si>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</si>
  <si>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</si>
  <si>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</si>
  <si>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</si>
  <si>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</si>
  <si>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</si>
  <si>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</si>
  <si>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</si>
  <si>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</si>
  <si>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</si>
  <si>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</si>
  <si>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</si>
  <si>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</si>
  <si>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</si>
  <si>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</si>
  <si>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</si>
  <si>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</si>
  <si>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</si>
  <si>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</si>
  <si>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</si>
  <si>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</si>
  <si>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</si>
  <si>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</si>
  <si>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</si>
  <si>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</si>
  <si>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</si>
  <si>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</si>
  <si>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</si>
  <si>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</si>
  <si>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</si>
  <si>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</si>
  <si>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</si>
  <si>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</si>
  <si>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</si>
  <si>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</si>
  <si>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</si>
  <si>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</si>
  <si>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</si>
  <si>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</si>
  <si>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</si>
  <si>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</si>
  <si>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</si>
  <si>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</si>
  <si>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</si>
  <si>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</si>
  <si>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</si>
  <si>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</si>
  <si>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</si>
  <si>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</si>
  <si>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</si>
  <si>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</si>
  <si>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</si>
  <si>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</si>
  <si>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</si>
  <si>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</si>
  <si>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</si>
  <si>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</si>
  <si>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</si>
  <si>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</si>
  <si>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</si>
  <si>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</si>
  <si>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</si>
  <si>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</si>
  <si>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</si>
  <si>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</si>
  <si>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</si>
  <si>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</si>
  <si>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</si>
  <si>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</si>
  <si>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</si>
  <si>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</si>
  <si>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</si>
  <si>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</si>
  <si>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</si>
  <si>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</si>
  <si>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</si>
  <si>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</si>
  <si>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</si>
  <si>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</si>
  <si>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</si>
  <si>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</si>
  <si>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</si>
  <si>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</si>
  <si>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</si>
  <si>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</si>
  <si>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</si>
  <si>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</si>
  <si>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</si>
  <si>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</si>
  <si>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</si>
  <si>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</si>
  <si>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</si>
  <si>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</si>
  <si>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</si>
  <si>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</si>
  <si>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</si>
  <si>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</si>
  <si>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</si>
  <si>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</si>
  <si>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</si>
  <si>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</si>
  <si>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</si>
  <si>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</si>
  <si>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</si>
  <si>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</si>
  <si>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</si>
  <si>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</si>
  <si>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</si>
  <si>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</si>
  <si>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</si>
  <si>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</si>
  <si>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</si>
  <si>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</si>
  <si>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</si>
  <si>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</si>
  <si>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</si>
  <si>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</si>
  <si>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</si>
  <si>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</si>
  <si>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</si>
  <si>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</si>
  <si>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</si>
  <si>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</si>
  <si>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</si>
  <si>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</si>
  <si>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</si>
  <si>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</si>
  <si>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</si>
  <si>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</si>
  <si>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</si>
  <si>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</si>
  <si>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</si>
  <si>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</si>
  <si>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</si>
  <si>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</si>
  <si>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</si>
  <si>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</si>
  <si>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</si>
  <si>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</si>
  <si>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</si>
  <si>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</si>
  <si>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</si>
  <si>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</si>
  <si>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</si>
  <si>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</si>
  <si>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</si>
  <si>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</si>
  <si>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</si>
  <si>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</si>
  <si>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</si>
  <si>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</si>
  <si>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</si>
  <si>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</si>
  <si>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</si>
  <si>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</si>
  <si>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</si>
  <si>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</si>
  <si>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</si>
  <si>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</si>
  <si>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</si>
  <si>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</si>
  <si>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</si>
  <si>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</si>
  <si>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</si>
  <si>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</si>
  <si>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</si>
  <si>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</si>
  <si>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</si>
  <si>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</si>
  <si>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</si>
  <si>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</si>
  <si>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</si>
  <si>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</si>
  <si>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</si>
  <si>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</si>
  <si>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</si>
  <si>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</si>
  <si>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</si>
  <si>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</si>
  <si>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</si>
  <si>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</si>
  <si>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</si>
  <si>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</si>
  <si>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</si>
  <si>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</si>
  <si>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</si>
  <si>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</si>
  <si>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</si>
  <si>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</si>
  <si>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</si>
  <si>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</si>
  <si>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</si>
  <si>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</si>
  <si>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</si>
  <si>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</si>
  <si>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</si>
  <si>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</si>
  <si>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</si>
  <si>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</si>
  <si>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</si>
  <si>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</si>
  <si>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</si>
  <si>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</si>
  <si>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</si>
  <si>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</si>
  <si>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</si>
  <si>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</si>
  <si>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</si>
  <si>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</si>
  <si>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</si>
  <si>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</si>
  <si>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</si>
  <si>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</si>
  <si>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</si>
  <si>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</si>
  <si>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</si>
  <si>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</si>
  <si>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</si>
  <si>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</si>
  <si>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</si>
  <si>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</si>
  <si>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</si>
  <si>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</si>
  <si>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</si>
  <si>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</si>
  <si>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</si>
  <si>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</si>
  <si>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</si>
  <si>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</si>
  <si>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</si>
  <si>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</si>
  <si>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</si>
  <si>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</si>
  <si>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</si>
  <si>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</si>
  <si>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</si>
  <si>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</si>
  <si>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</si>
  <si>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</si>
  <si>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</si>
  <si>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</si>
  <si>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</si>
  <si>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</si>
  <si>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</si>
  <si>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</si>
  <si>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</si>
  <si>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</si>
  <si>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</si>
  <si>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</si>
  <si>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</si>
  <si>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</si>
  <si>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</si>
  <si>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</si>
  <si>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</si>
  <si>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</si>
  <si>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</si>
  <si>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</si>
  <si>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</si>
  <si>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</si>
  <si>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</si>
  <si>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</si>
  <si>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</si>
  <si>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</si>
  <si>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</si>
  <si>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</si>
  <si>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</si>
  <si>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</si>
  <si>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</si>
  <si>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</si>
  <si>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</si>
  <si>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</si>
  <si>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</si>
  <si>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</si>
  <si>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</si>
  <si>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</si>
  <si>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</si>
  <si>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</si>
  <si>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</si>
  <si>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</si>
  <si>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</si>
  <si>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</si>
  <si>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</si>
  <si>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</si>
  <si>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</si>
  <si>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</si>
  <si>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</si>
  <si>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</si>
  <si>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</si>
  <si>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</si>
  <si>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</si>
  <si>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</si>
  <si>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</si>
  <si>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</si>
  <si>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</si>
  <si>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</si>
  <si>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</si>
  <si>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</si>
  <si>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</si>
  <si>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</si>
  <si>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</si>
  <si>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</si>
  <si>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</si>
  <si>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</si>
  <si>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</si>
  <si>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</si>
  <si>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</si>
  <si>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</si>
  <si>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</si>
  <si>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</si>
  <si>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</si>
  <si>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</si>
  <si>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</si>
  <si>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</si>
  <si>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</si>
  <si>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</si>
  <si>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</si>
  <si>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</si>
  <si>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</si>
  <si>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</si>
  <si>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</si>
  <si>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</si>
  <si>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</si>
  <si>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</si>
  <si>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</si>
  <si>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</si>
  <si>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</si>
  <si>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</si>
  <si>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</si>
  <si>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</si>
  <si>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</si>
  <si>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</si>
  <si>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</si>
  <si>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</si>
  <si>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</si>
  <si>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</si>
  <si>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</si>
  <si>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</si>
  <si>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</si>
  <si>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</si>
  <si>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</si>
  <si>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</si>
  <si>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</si>
  <si>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</si>
  <si>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</si>
  <si>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</si>
  <si>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</si>
  <si>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</si>
  <si>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</si>
  <si>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</si>
  <si>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</si>
  <si>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</si>
  <si>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</si>
  <si>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</si>
  <si>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</si>
  <si>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</si>
  <si>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</si>
  <si>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</si>
  <si>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</si>
  <si>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</si>
  <si>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</si>
  <si>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</si>
  <si>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</si>
  <si>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</si>
  <si>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</si>
  <si>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</si>
  <si>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</si>
  <si>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</si>
  <si>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</si>
  <si>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</si>
  <si>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</si>
  <si>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</si>
  <si>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</si>
  <si>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</si>
  <si>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</si>
  <si>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</si>
  <si>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</si>
  <si>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</si>
  <si>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</si>
  <si>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</si>
  <si>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</si>
  <si>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</si>
  <si>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</si>
  <si>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</si>
  <si>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</si>
  <si>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</si>
  <si>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</si>
  <si>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</si>
  <si>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</si>
  <si>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</si>
  <si>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</si>
  <si>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</si>
  <si>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</si>
  <si>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</si>
  <si>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</si>
  <si>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</si>
  <si>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</si>
  <si>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</si>
  <si>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</si>
  <si>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</si>
  <si>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</si>
  <si>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</si>
  <si>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</si>
  <si>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</si>
  <si>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</si>
  <si>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</si>
  <si>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</si>
  <si>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</si>
  <si>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</si>
  <si>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</si>
  <si>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</si>
  <si>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</si>
  <si>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</si>
  <si>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</si>
  <si>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</si>
  <si>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</si>
  <si>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</si>
  <si>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</si>
  <si>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</si>
  <si>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</si>
  <si>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</si>
  <si>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</si>
  <si>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</si>
  <si>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</si>
  <si>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</si>
  <si>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</si>
  <si>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</si>
  <si>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</si>
  <si>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</si>
  <si>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</si>
  <si>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</si>
  <si>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</si>
  <si>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</si>
  <si>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</si>
  <si>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</si>
  <si>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</si>
  <si>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</si>
  <si>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</si>
  <si>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</si>
  <si>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</si>
  <si>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</si>
  <si>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</si>
  <si>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</si>
  <si>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</si>
  <si>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</si>
  <si>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</si>
  <si>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</si>
  <si>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</si>
  <si>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</si>
  <si>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</si>
  <si>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</si>
  <si>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</si>
  <si>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</si>
  <si>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</si>
  <si>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</si>
  <si>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</si>
  <si>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</si>
  <si>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</si>
  <si>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</si>
  <si>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</si>
  <si>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</si>
  <si>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</si>
  <si>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</si>
  <si>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</si>
  <si>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</si>
  <si>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</si>
  <si>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</si>
  <si>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</si>
  <si>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</si>
  <si>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</si>
  <si>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</si>
  <si>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</si>
  <si>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</si>
  <si>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</si>
  <si>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</si>
  <si>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</si>
  <si>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</si>
  <si>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</si>
  <si>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</si>
  <si>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</si>
  <si>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</si>
  <si>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</si>
  <si>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</si>
  <si>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</si>
  <si>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</si>
  <si>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</si>
  <si>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</si>
  <si>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</si>
  <si>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</si>
  <si>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</si>
  <si>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</si>
  <si>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</si>
  <si>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</si>
  <si>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</si>
  <si>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</si>
  <si>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</si>
  <si>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</si>
  <si>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</si>
  <si>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</si>
  <si>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</si>
  <si>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</si>
  <si>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</si>
  <si>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</si>
  <si>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</si>
  <si>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</si>
  <si>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</si>
  <si>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</si>
  <si>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</si>
  <si>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</si>
  <si>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</si>
  <si>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</si>
  <si>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</si>
  <si>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</si>
  <si>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</si>
  <si>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</si>
  <si>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</si>
  <si>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</si>
  <si>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</si>
  <si>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</si>
  <si>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</si>
  <si>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</si>
  <si>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</si>
  <si>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</si>
  <si>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</si>
  <si>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</si>
  <si>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</si>
  <si>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</si>
  <si>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</si>
  <si>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</si>
  <si>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</si>
  <si>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</si>
  <si>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</si>
  <si>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</si>
  <si>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</si>
  <si>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</si>
  <si>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</si>
  <si>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</si>
  <si>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</si>
  <si>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</si>
  <si>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</si>
  <si>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</si>
  <si>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</si>
  <si>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</si>
  <si>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</si>
  <si>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</si>
  <si>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</si>
  <si>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</si>
  <si>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</si>
  <si>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</si>
  <si>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</si>
  <si>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</si>
  <si>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</si>
  <si>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</si>
  <si>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</si>
  <si>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</si>
  <si>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</si>
  <si>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</si>
  <si>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</si>
  <si>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</si>
  <si>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</si>
  <si>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</si>
  <si>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</si>
  <si>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</si>
  <si>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</si>
  <si>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</si>
  <si>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</si>
  <si>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</si>
  <si>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</si>
  <si>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</si>
  <si>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</si>
  <si>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</si>
  <si>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</si>
  <si>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</si>
  <si>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</si>
  <si>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</si>
  <si>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</si>
  <si>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</si>
  <si>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</si>
  <si>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</si>
  <si>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</si>
  <si>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</si>
  <si>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</si>
  <si>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</si>
  <si>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</si>
  <si>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</si>
  <si>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</si>
  <si>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</si>
  <si>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</si>
  <si>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</si>
  <si>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</si>
  <si>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</si>
  <si>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</si>
  <si>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</si>
  <si>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</si>
  <si>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</si>
  <si>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</si>
  <si>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</si>
  <si>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</si>
  <si>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</si>
  <si>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</si>
  <si>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</si>
  <si>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</si>
  <si>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</si>
  <si>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</si>
  <si>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</si>
  <si>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</si>
  <si>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</si>
  <si>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</si>
  <si>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</si>
  <si>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</si>
  <si>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</si>
  <si>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</si>
  <si>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</si>
  <si>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</si>
  <si>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</si>
  <si>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</si>
  <si>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</si>
  <si>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</si>
  <si>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</si>
  <si>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</si>
  <si>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</si>
  <si>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</si>
  <si>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</si>
  <si>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</si>
  <si>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</si>
  <si>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</si>
  <si>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</si>
  <si>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</si>
  <si>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</si>
  <si>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</si>
  <si>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</si>
  <si>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</si>
  <si>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</si>
  <si>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</si>
  <si>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</si>
  <si>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</si>
  <si>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</si>
  <si>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</si>
  <si>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</si>
  <si>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</si>
  <si>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</si>
  <si>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</si>
  <si>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</si>
  <si>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</si>
  <si>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</si>
  <si>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</si>
  <si>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</si>
  <si>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</si>
  <si>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</si>
  <si>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</si>
  <si>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</si>
  <si>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</si>
  <si>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</si>
  <si>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</si>
  <si>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</si>
  <si>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</si>
  <si>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</si>
  <si>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</si>
  <si>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</si>
  <si>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</si>
  <si>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</si>
  <si>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</si>
  <si>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</si>
  <si>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</si>
  <si>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</si>
  <si>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</si>
  <si>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</si>
  <si>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</si>
  <si>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</si>
  <si>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</si>
  <si>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</si>
  <si>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</si>
  <si>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</si>
  <si>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</si>
  <si>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</si>
  <si>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</si>
  <si>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</si>
  <si>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</si>
  <si>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</si>
  <si>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</si>
  <si>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</si>
  <si>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</si>
  <si>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</si>
  <si>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</si>
  <si>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</si>
  <si>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</si>
  <si>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</si>
  <si>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</si>
  <si>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</si>
  <si>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</si>
  <si>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</si>
  <si>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</si>
  <si>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</si>
  <si>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</si>
  <si>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</si>
  <si>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</si>
  <si>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</si>
  <si>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</si>
  <si>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</si>
  <si>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</si>
  <si>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</si>
  <si>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</si>
  <si>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</si>
  <si>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</si>
  <si>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</si>
  <si>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</si>
  <si>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</si>
  <si>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</si>
  <si>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</si>
  <si>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</si>
  <si>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</si>
  <si>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</si>
  <si>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</si>
  <si>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</si>
  <si>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</si>
  <si>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</si>
  <si>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</si>
  <si>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</si>
  <si>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</si>
  <si>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</si>
  <si>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</si>
  <si>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</si>
  <si>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</si>
  <si>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</si>
  <si>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</si>
  <si>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</si>
  <si>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</si>
  <si>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</si>
  <si>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</si>
  <si>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</si>
  <si>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</si>
  <si>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</si>
  <si>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</si>
  <si>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</si>
  <si>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</si>
  <si>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</si>
  <si>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</si>
  <si>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</si>
  <si>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</si>
  <si>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</si>
  <si>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</si>
  <si>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</si>
  <si>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</si>
  <si>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</si>
  <si>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</si>
  <si>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</si>
  <si>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</si>
  <si>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</si>
  <si>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</si>
  <si>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</si>
  <si>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</si>
  <si>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</si>
  <si>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</si>
  <si>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</si>
  <si>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</si>
  <si>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</si>
  <si>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</si>
  <si>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</si>
  <si>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</si>
  <si>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</si>
  <si>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</si>
  <si>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</si>
  <si>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</si>
  <si>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</si>
  <si>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</si>
  <si>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</si>
  <si>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</si>
  <si>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</si>
  <si>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</si>
  <si>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</si>
  <si>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</si>
  <si>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</si>
  <si>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</si>
  <si>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</si>
  <si>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</si>
  <si>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</si>
  <si>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</si>
  <si>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</si>
  <si>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</si>
  <si>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</si>
  <si>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</si>
  <si>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</si>
  <si>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</si>
  <si>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</si>
  <si>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</si>
  <si>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</si>
  <si>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</si>
  <si>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</si>
  <si>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</si>
  <si>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</si>
  <si>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</si>
  <si>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</si>
  <si>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</si>
  <si>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</si>
  <si>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</si>
  <si>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</si>
  <si>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</si>
  <si>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</si>
  <si>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</si>
  <si>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</si>
  <si>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</si>
  <si>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</si>
  <si>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</si>
  <si>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</si>
  <si>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</si>
  <si>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</si>
  <si>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</si>
  <si>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</si>
  <si>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</si>
  <si>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</si>
  <si>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</si>
  <si>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</si>
  <si>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</si>
  <si>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</si>
  <si>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</si>
  <si>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</si>
  <si>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</si>
  <si>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</si>
  <si>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</si>
  <si>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</si>
  <si>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</si>
  <si>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</si>
  <si>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</si>
  <si>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</si>
  <si>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</si>
  <si>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</si>
  <si>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</si>
  <si>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</si>
  <si>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</si>
  <si>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</si>
  <si>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</si>
  <si>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</si>
  <si>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</si>
  <si>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</si>
  <si>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</si>
  <si>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</si>
  <si>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</si>
  <si>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</si>
  <si>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</si>
  <si>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</si>
  <si>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</si>
  <si>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</si>
  <si>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</si>
  <si>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</si>
  <si>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</si>
  <si>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</si>
  <si>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</si>
  <si>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</si>
  <si>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</si>
  <si>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</si>
  <si>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</si>
  <si>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</si>
  <si>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</si>
  <si>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</si>
  <si>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</si>
  <si>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</si>
  <si>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</si>
  <si>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</si>
  <si>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</si>
  <si>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</si>
  <si>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</si>
  <si>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</si>
  <si>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</si>
  <si>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</si>
  <si>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</si>
  <si>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</si>
  <si>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</si>
  <si>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</si>
  <si>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</si>
  <si>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</si>
  <si>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</si>
  <si>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</si>
  <si>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</si>
  <si>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</si>
  <si>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</si>
  <si>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</si>
  <si>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</si>
  <si>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</si>
  <si>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</si>
  <si>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</si>
  <si>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</si>
  <si>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</si>
  <si>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</si>
  <si>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</si>
  <si>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</si>
  <si>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</si>
  <si>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</si>
  <si>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</si>
  <si>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</si>
  <si>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</si>
  <si>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</si>
  <si>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</si>
  <si>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</si>
  <si>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</si>
  <si>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</si>
  <si>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</si>
  <si>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</si>
  <si>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</si>
  <si>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</si>
  <si>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</si>
  <si>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</si>
  <si>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</si>
  <si>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</si>
  <si>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</si>
  <si>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</si>
  <si>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</si>
  <si>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</si>
  <si>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</si>
  <si>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</si>
  <si>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</si>
  <si>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</si>
  <si>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</si>
  <si>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</si>
  <si>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</si>
  <si>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</si>
  <si>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</si>
  <si>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</si>
  <si>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</si>
  <si>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</si>
  <si>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</si>
  <si>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</si>
  <si>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</si>
  <si>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</si>
  <si>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</si>
  <si>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</si>
  <si>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</si>
  <si>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</si>
  <si>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</si>
  <si>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</si>
  <si>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</si>
  <si>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</si>
  <si>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</si>
  <si>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</si>
  <si>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</si>
  <si>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</si>
  <si>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</si>
  <si>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</si>
  <si>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</si>
  <si>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</si>
  <si>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</si>
  <si>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</si>
  <si>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</si>
  <si>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</si>
  <si>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</si>
  <si>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</si>
  <si>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</si>
  <si>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</si>
  <si>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</si>
  <si>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</si>
  <si>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</si>
  <si>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</si>
  <si>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</si>
  <si>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</si>
  <si>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</si>
  <si>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</si>
  <si>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</si>
  <si>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</si>
  <si>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</si>
  <si>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</si>
  <si>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</si>
  <si>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</si>
  <si>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</si>
  <si>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</si>
  <si>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</si>
  <si>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</si>
  <si>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</si>
  <si>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</si>
  <si>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</si>
  <si>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</si>
  <si>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</si>
  <si>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</si>
  <si>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</si>
  <si>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</si>
  <si>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</si>
  <si>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</si>
  <si>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</si>
  <si>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</si>
  <si>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</si>
  <si>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</si>
  <si>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</si>
  <si>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</si>
  <si>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</si>
  <si>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</si>
  <si>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</si>
  <si>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</si>
  <si>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</si>
  <si>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</si>
  <si>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</si>
  <si>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</si>
  <si>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</si>
  <si>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</si>
  <si>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</si>
  <si>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</si>
  <si>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</si>
  <si>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</si>
  <si>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</si>
  <si>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</si>
  <si>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</si>
  <si>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</si>
  <si>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</si>
  <si>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</si>
  <si>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</si>
  <si>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</si>
  <si>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</si>
  <si>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</si>
  <si>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</si>
  <si>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</si>
  <si>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</si>
  <si>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</si>
  <si>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</si>
  <si>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</si>
  <si>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</si>
  <si>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</si>
  <si>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</si>
  <si>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</si>
  <si>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</si>
  <si>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</si>
  <si>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</si>
  <si>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</si>
  <si>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</si>
  <si>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</si>
  <si>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</si>
  <si>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</si>
  <si>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</si>
  <si>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</si>
  <si>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</si>
  <si>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</si>
  <si>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</si>
  <si>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</si>
  <si>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</si>
  <si>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</si>
  <si>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</si>
  <si>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</si>
  <si>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</si>
  <si>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</si>
  <si>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</si>
  <si>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</si>
  <si>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</si>
  <si>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</si>
  <si>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</si>
  <si>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</si>
  <si>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</si>
  <si>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</si>
  <si>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</si>
  <si>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</si>
  <si>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</si>
  <si>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</si>
  <si>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</si>
  <si>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</si>
  <si>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</si>
  <si>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</si>
  <si>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</si>
  <si>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</si>
  <si>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</si>
  <si>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</si>
  <si>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</si>
  <si>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</si>
  <si>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</si>
  <si>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</si>
  <si>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</si>
  <si>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</si>
  <si>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</si>
  <si>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</si>
  <si>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</si>
  <si>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</si>
  <si>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</si>
  <si>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</si>
  <si>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</si>
  <si>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</si>
  <si>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</si>
  <si>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</si>
  <si>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</si>
  <si>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</si>
  <si>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</si>
  <si>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</si>
  <si>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</si>
  <si>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</si>
  <si>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</si>
  <si>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</si>
  <si>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</si>
  <si>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</si>
  <si>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</si>
  <si>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</si>
  <si>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</si>
  <si>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</si>
  <si>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</si>
  <si>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</si>
  <si>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</si>
  <si>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</si>
  <si>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</si>
  <si>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</si>
  <si>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</si>
  <si>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</si>
  <si>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</si>
  <si>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</si>
  <si>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</si>
  <si>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</si>
  <si>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</si>
  <si>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</si>
  <si>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</si>
  <si>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</si>
  <si>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</si>
  <si>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</si>
  <si>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</si>
  <si>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</si>
  <si>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</si>
  <si>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</si>
  <si>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</si>
  <si>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</si>
  <si>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</si>
  <si>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</si>
  <si>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</si>
  <si>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</si>
  <si>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</si>
  <si>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</si>
  <si>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</si>
  <si>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</si>
  <si>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</si>
  <si>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</si>
  <si>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</si>
  <si>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</si>
  <si>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</si>
  <si>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</si>
  <si>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</si>
  <si>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</si>
  <si>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</si>
  <si>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</si>
  <si>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</si>
  <si>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</si>
  <si>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</si>
  <si>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</si>
  <si>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</si>
  <si>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</si>
  <si>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</si>
  <si>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</si>
  <si>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</si>
  <si>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</si>
  <si>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</si>
  <si>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</si>
  <si>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</si>
  <si>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</si>
  <si>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</si>
  <si>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</si>
  <si>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</si>
  <si>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</si>
  <si>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</si>
  <si>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</si>
  <si>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</si>
  <si>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</si>
  <si>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</si>
  <si>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</si>
  <si>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</si>
  <si>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</si>
  <si>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</si>
  <si>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</si>
  <si>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</si>
  <si>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</si>
  <si>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</si>
  <si>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</si>
  <si>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</si>
  <si>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</si>
  <si>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</si>
  <si>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</si>
  <si>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</si>
  <si>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</si>
  <si>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</si>
  <si>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</si>
  <si>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</si>
  <si>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</si>
  <si>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</si>
  <si>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</si>
  <si>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</si>
  <si>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</si>
  <si>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</si>
  <si>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</si>
  <si>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</si>
  <si>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</si>
  <si>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</si>
  <si>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</si>
  <si>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</si>
  <si>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</si>
  <si>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</si>
  <si>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</si>
  <si>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</si>
  <si>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</si>
  <si>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</si>
  <si>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</si>
  <si>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</si>
  <si>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</si>
  <si>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</si>
  <si>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</si>
  <si>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</si>
  <si>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</si>
  <si>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</si>
  <si>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</si>
  <si>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</si>
  <si>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</si>
  <si>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</si>
  <si>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</si>
  <si>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</si>
  <si>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</si>
  <si>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</si>
  <si>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</si>
  <si>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</si>
  <si>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</si>
  <si>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</si>
  <si>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</si>
  <si>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</si>
  <si>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</si>
  <si>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</si>
  <si>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</si>
  <si>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</si>
  <si>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</si>
  <si>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</si>
  <si>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</si>
  <si>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</si>
  <si>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</si>
  <si>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</si>
  <si>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</si>
  <si>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</si>
  <si>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</si>
  <si>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</si>
  <si>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</si>
  <si>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</si>
  <si>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</si>
  <si>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</si>
  <si>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</si>
  <si>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</si>
  <si>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</si>
  <si>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</si>
  <si>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</si>
  <si>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</si>
  <si>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</si>
  <si>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</si>
  <si>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</si>
  <si>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</si>
  <si>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</si>
  <si>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</si>
  <si>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</si>
  <si>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</si>
  <si>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</si>
  <si>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</si>
  <si>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</si>
  <si>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</si>
  <si>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</si>
  <si>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</si>
  <si>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</si>
  <si>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</si>
  <si>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</si>
  <si>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</si>
  <si>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</si>
  <si>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</si>
  <si>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</si>
  <si>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</si>
  <si>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</si>
  <si>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</si>
  <si>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</si>
  <si>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</si>
  <si>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</si>
  <si>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</si>
  <si>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</si>
  <si>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</si>
  <si>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</si>
  <si>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</si>
  <si>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</si>
  <si>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</si>
  <si>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</si>
  <si>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</si>
  <si>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</si>
  <si>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</si>
  <si>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</si>
  <si>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</si>
  <si>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</si>
  <si>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</si>
  <si>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</si>
  <si>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</si>
  <si>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</si>
  <si>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</si>
  <si>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</si>
  <si>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</si>
  <si>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</si>
  <si>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</si>
  <si>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</si>
  <si>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</si>
  <si>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</si>
  <si>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</si>
  <si>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</si>
  <si>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</si>
  <si>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</si>
  <si>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</si>
  <si>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</si>
  <si>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</si>
  <si>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</si>
  <si>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</si>
  <si>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</si>
  <si>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</si>
  <si>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</si>
  <si>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</si>
  <si>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</si>
  <si>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</si>
  <si>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</si>
  <si>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</si>
  <si>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</si>
  <si>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</si>
  <si>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</si>
  <si>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</si>
  <si>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</si>
  <si>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</si>
  <si>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</si>
  <si>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</si>
  <si>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</si>
  <si>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</si>
  <si>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</si>
  <si>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</si>
  <si>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</si>
  <si>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</si>
  <si>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</si>
  <si>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</si>
  <si>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</si>
  <si>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</si>
  <si>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</si>
  <si>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</si>
  <si>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</si>
  <si>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</si>
  <si>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</si>
  <si>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</si>
  <si>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</si>
  <si>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</si>
  <si>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</si>
  <si>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</si>
  <si>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</si>
  <si>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</si>
  <si>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</si>
  <si>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</si>
  <si>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</si>
  <si>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</si>
  <si>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</si>
  <si>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</si>
  <si>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</si>
  <si>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</si>
  <si>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</si>
  <si>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</si>
  <si>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</si>
  <si>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</si>
  <si>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</si>
  <si>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</si>
  <si>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</si>
  <si>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</si>
  <si>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</si>
  <si>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</si>
  <si>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</si>
  <si>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</si>
  <si>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</si>
  <si>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</si>
  <si>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</si>
  <si>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</si>
  <si>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</si>
  <si>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</si>
  <si>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</si>
  <si>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</si>
  <si>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</si>
  <si>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</si>
  <si>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</si>
  <si>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</si>
  <si>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</si>
  <si>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</si>
  <si>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</si>
  <si>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</si>
  <si>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</si>
  <si>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</si>
  <si>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</si>
  <si>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</si>
  <si>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</si>
  <si>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</si>
  <si>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</si>
  <si>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</si>
  <si>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</si>
  <si>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</si>
  <si>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</si>
  <si>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</si>
  <si>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</si>
  <si>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</si>
  <si>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</si>
  <si>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</si>
  <si>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</si>
  <si>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</si>
  <si>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</si>
  <si>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</si>
  <si>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</si>
  <si>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</si>
  <si>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</si>
  <si>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</si>
  <si>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</si>
  <si>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</si>
  <si>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</si>
  <si>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</si>
  <si>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</si>
  <si>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</si>
  <si>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</si>
  <si>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</si>
  <si>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</si>
  <si>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</si>
  <si>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</si>
  <si>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</si>
  <si>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</si>
  <si>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</si>
  <si>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</si>
  <si>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</si>
  <si>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</si>
  <si>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</si>
  <si>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</si>
  <si>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</si>
  <si>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</si>
  <si>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</si>
  <si>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</si>
  <si>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</si>
  <si>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</si>
  <si>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</si>
  <si>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</si>
  <si>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</si>
  <si>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</si>
  <si>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</si>
  <si>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</si>
  <si>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</si>
  <si>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</si>
  <si>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</si>
  <si>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</si>
  <si>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</si>
  <si>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</si>
  <si>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</si>
  <si>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</si>
  <si>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</si>
  <si>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</si>
  <si>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</si>
  <si>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</si>
  <si>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</si>
  <si>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</si>
  <si>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</si>
  <si>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</si>
  <si>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</si>
  <si>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</si>
  <si>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</si>
  <si>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</si>
  <si>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</si>
  <si>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</si>
  <si>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</si>
  <si>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</si>
  <si>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</si>
  <si>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</si>
  <si>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</si>
  <si>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</si>
  <si>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</si>
  <si>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</si>
  <si>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</si>
  <si>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</si>
  <si>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</si>
  <si>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</si>
  <si>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</si>
  <si>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</si>
  <si>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</si>
  <si>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</si>
  <si>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</si>
  <si>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</si>
  <si>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</si>
  <si>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</si>
  <si>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</si>
  <si>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</si>
  <si>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</si>
  <si>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</si>
  <si>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</si>
  <si>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</si>
  <si>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</si>
  <si>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</si>
  <si>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</si>
  <si>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</si>
  <si>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</si>
  <si>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</si>
  <si>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</si>
  <si>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</si>
  <si>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</si>
  <si>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</si>
  <si>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</si>
  <si>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</si>
  <si>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</si>
  <si>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</si>
  <si>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</si>
  <si>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</si>
  <si>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</si>
  <si>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</si>
  <si>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</si>
  <si>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</si>
  <si>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</si>
  <si>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</si>
  <si>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</si>
  <si>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</si>
  <si>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</si>
  <si>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</si>
  <si>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</si>
  <si>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</si>
  <si>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</si>
  <si>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</si>
  <si>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</si>
  <si>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</si>
  <si>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</si>
  <si>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</si>
  <si>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</si>
  <si>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</si>
  <si>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</si>
  <si>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</si>
  <si>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</si>
  <si>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</si>
  <si>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</si>
  <si>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</si>
  <si>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</si>
  <si>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</si>
  <si>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</si>
  <si>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</si>
  <si>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</si>
  <si>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</si>
  <si>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</si>
  <si>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</si>
  <si>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</si>
  <si>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</si>
  <si>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</si>
  <si>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</si>
  <si>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</si>
  <si>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</si>
  <si>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</si>
  <si>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</si>
  <si>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</si>
  <si>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</si>
  <si>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</si>
  <si>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</si>
  <si>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</si>
  <si>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</si>
  <si>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</si>
  <si>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</si>
  <si>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</si>
  <si>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</si>
  <si>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</si>
  <si>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</si>
  <si>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</si>
  <si>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</si>
  <si>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</si>
  <si>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</si>
  <si>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</si>
  <si>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</si>
  <si>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</si>
  <si>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</si>
  <si>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</si>
  <si>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</si>
  <si>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</si>
  <si>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</si>
  <si>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</si>
  <si>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</si>
  <si>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</si>
  <si>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</si>
  <si>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</si>
  <si>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</si>
  <si>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</si>
  <si>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</si>
  <si>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</si>
  <si>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</si>
  <si>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</si>
  <si>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</si>
  <si>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</si>
  <si>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</si>
  <si>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</si>
  <si>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</si>
  <si>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</si>
  <si>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</si>
  <si>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</si>
  <si>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</si>
  <si>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</si>
  <si>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</si>
  <si>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</si>
  <si>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</si>
  <si>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</si>
  <si>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</si>
  <si>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</si>
  <si>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</si>
  <si>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</si>
  <si>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</si>
  <si>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</si>
  <si>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</si>
  <si>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</si>
  <si>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</si>
  <si>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</si>
  <si>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</si>
  <si>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</si>
  <si>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</si>
  <si>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</si>
  <si>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</si>
  <si>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</si>
  <si>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</si>
  <si>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</si>
  <si>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</si>
  <si>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</si>
  <si>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</si>
  <si>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</si>
  <si>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</si>
  <si>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</si>
  <si>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</si>
  <si>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</si>
  <si>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</si>
  <si>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</si>
  <si>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</si>
  <si>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</si>
  <si>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</si>
  <si>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</si>
  <si>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</si>
  <si>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</si>
  <si>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</si>
  <si>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</si>
  <si>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</si>
  <si>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</si>
  <si>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</si>
  <si>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</si>
  <si>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</si>
  <si>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</si>
  <si>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</si>
  <si>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</si>
  <si>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</si>
  <si>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</si>
  <si>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</si>
  <si>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</si>
  <si>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</si>
  <si>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</si>
  <si>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</si>
  <si>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</si>
  <si>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</si>
  <si>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</si>
  <si>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</si>
  <si>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</si>
  <si>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</si>
  <si>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</si>
  <si>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</si>
  <si>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</si>
  <si>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</si>
  <si>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</si>
  <si>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</si>
  <si>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</si>
  <si>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</si>
  <si>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</si>
  <si>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</si>
  <si>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</si>
  <si>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</si>
  <si>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</si>
  <si>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</si>
  <si>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</si>
  <si>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</si>
  <si>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</si>
  <si>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</si>
  <si>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</si>
  <si>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</si>
  <si>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</si>
  <si>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</si>
  <si>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</si>
  <si>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</si>
  <si>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</si>
  <si>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</si>
  <si>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</si>
  <si>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</si>
  <si>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</si>
  <si>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</si>
  <si>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</si>
  <si>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</si>
  <si>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</si>
  <si>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</si>
  <si>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</si>
  <si>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</si>
  <si>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</si>
  <si>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</si>
  <si>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</si>
  <si>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</si>
  <si>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</si>
  <si>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</si>
  <si>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</si>
  <si>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</si>
  <si>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</si>
  <si>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</si>
  <si>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</si>
  <si>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</si>
  <si>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</si>
  <si>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</si>
  <si>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</si>
  <si>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</si>
  <si>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</si>
  <si>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</si>
  <si>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</si>
  <si>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</si>
  <si>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</si>
  <si>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</si>
  <si>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</si>
  <si>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</si>
  <si>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</si>
  <si>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</si>
  <si>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</si>
  <si>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</si>
  <si>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</si>
  <si>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</si>
  <si>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</si>
  <si>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</si>
  <si>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</si>
  <si>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</si>
  <si>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</si>
  <si>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</si>
  <si>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</si>
  <si>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</si>
  <si>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</si>
  <si>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</si>
  <si>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</si>
  <si>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</si>
  <si>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</si>
  <si>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</si>
  <si>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</si>
  <si>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</si>
  <si>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</si>
  <si>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</si>
  <si>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</si>
  <si>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</si>
  <si>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</si>
  <si>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</si>
  <si>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</si>
  <si>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</si>
  <si>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</si>
  <si>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</si>
  <si>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</si>
  <si>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</si>
  <si>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</si>
  <si>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</si>
  <si>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</si>
  <si>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</si>
  <si>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</si>
  <si>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</si>
  <si>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</si>
  <si>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</si>
  <si>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</si>
  <si>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</si>
  <si>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</si>
  <si>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</si>
  <si>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</si>
  <si>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</si>
  <si>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</si>
  <si>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</si>
  <si>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</si>
  <si>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</si>
  <si>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</si>
  <si>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</si>
  <si>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</si>
  <si>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</si>
  <si>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</si>
  <si>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</si>
  <si>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</si>
  <si>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</si>
  <si>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</si>
  <si>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</si>
  <si>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</si>
  <si>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</si>
  <si>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</si>
  <si>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</si>
  <si>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</si>
  <si>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</si>
  <si>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</si>
  <si>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</si>
  <si>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</si>
  <si>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</si>
  <si>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</si>
  <si>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</si>
  <si>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</si>
  <si>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</si>
  <si>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</si>
  <si>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</si>
  <si>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</si>
  <si>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</si>
  <si>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</si>
  <si>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</si>
  <si>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</si>
  <si>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</si>
  <si>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</si>
  <si>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</si>
  <si>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</si>
  <si>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</si>
  <si>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</si>
  <si>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</si>
  <si>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</si>
  <si>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</si>
  <si>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</si>
  <si>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</si>
  <si>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</si>
  <si>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</si>
  <si>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</si>
  <si>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</si>
  <si>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</si>
  <si>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</si>
  <si>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</si>
  <si>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</si>
  <si>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</si>
  <si>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</si>
  <si>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</si>
  <si>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</si>
  <si>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</si>
  <si>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</si>
  <si>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</si>
  <si>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</si>
  <si>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</si>
  <si>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</si>
  <si>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</si>
  <si>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</si>
  <si>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</si>
  <si>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</si>
  <si>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</si>
  <si>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</si>
  <si>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</si>
  <si>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</si>
  <si>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</si>
  <si>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</si>
  <si>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</si>
  <si>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</si>
  <si>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</si>
  <si>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</si>
  <si>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</si>
  <si>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</si>
  <si>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</si>
  <si>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</si>
  <si>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</si>
  <si>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</si>
  <si>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</si>
  <si>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</si>
  <si>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</si>
  <si>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</si>
  <si>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</si>
  <si>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</si>
  <si>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</si>
  <si>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</si>
  <si>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</si>
  <si>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</si>
  <si>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</si>
  <si>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</si>
  <si>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</si>
  <si>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</si>
  <si>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</si>
  <si>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</si>
  <si>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</si>
  <si>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</si>
  <si>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</si>
  <si>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</si>
  <si>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</si>
  <si>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</si>
  <si>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</si>
  <si>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</si>
  <si>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</si>
  <si>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</si>
  <si>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</si>
  <si>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</si>
  <si>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</si>
  <si>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</si>
  <si>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</si>
  <si>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</si>
  <si>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</si>
  <si>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</si>
  <si>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</si>
  <si>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</si>
  <si>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</si>
  <si>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</si>
  <si>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</si>
  <si>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</si>
  <si>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</si>
  <si>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</si>
  <si>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</si>
  <si>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</si>
  <si>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</si>
  <si>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</si>
  <si>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</si>
  <si>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</si>
  <si>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</si>
  <si>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</si>
  <si>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</si>
  <si>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</si>
  <si>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</si>
  <si>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</si>
  <si>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</si>
  <si>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</si>
  <si>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</si>
  <si>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</si>
  <si>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</si>
  <si>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</si>
  <si>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</si>
  <si>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</si>
  <si>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</si>
  <si>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</si>
  <si>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</si>
  <si>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</si>
  <si>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</si>
  <si>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</si>
  <si>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</si>
  <si>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</si>
  <si>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</si>
  <si>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</si>
  <si>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</si>
  <si>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</si>
  <si>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</si>
  <si>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</si>
  <si>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</si>
  <si>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</si>
  <si>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</si>
  <si>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</si>
  <si>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</si>
  <si>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</si>
  <si>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</si>
  <si>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</si>
  <si>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</si>
  <si>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</si>
  <si>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</si>
  <si>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</si>
  <si>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</si>
  <si>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</si>
  <si>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</si>
  <si>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</si>
  <si>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</si>
  <si>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</si>
  <si>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</si>
  <si>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</si>
  <si>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</si>
  <si>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</si>
  <si>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</si>
  <si>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</si>
  <si>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</si>
  <si>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</si>
  <si>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</si>
  <si>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</si>
  <si>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</si>
  <si>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</si>
  <si>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</si>
  <si>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</si>
  <si>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</si>
  <si>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</si>
  <si>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</si>
  <si>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</si>
  <si>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</si>
  <si>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</si>
  <si>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</si>
  <si>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</si>
  <si>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</si>
  <si>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</si>
  <si>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</si>
  <si>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</si>
  <si>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</si>
  <si>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</si>
  <si>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</si>
  <si>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</si>
  <si>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</si>
  <si>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</si>
  <si>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</si>
  <si>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</si>
  <si>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</si>
  <si>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</si>
  <si>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</si>
  <si>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</si>
  <si>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</si>
  <si>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</si>
  <si>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</si>
  <si>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</si>
  <si>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</si>
  <si>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</si>
  <si>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</si>
  <si>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</si>
  <si>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</si>
  <si>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</si>
  <si>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</si>
  <si>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</si>
  <si>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</si>
  <si>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</si>
  <si>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</si>
  <si>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</si>
  <si>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</si>
  <si>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</si>
  <si>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</si>
  <si>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</si>
  <si>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</si>
  <si>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</si>
  <si>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</si>
  <si>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</si>
  <si>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</si>
  <si>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</si>
  <si>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</si>
  <si>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</si>
  <si>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</si>
  <si>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</si>
  <si>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</si>
  <si>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</si>
  <si>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</si>
  <si>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</si>
  <si>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</si>
  <si>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</si>
  <si>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</si>
  <si>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</si>
  <si>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</si>
  <si>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</si>
  <si>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</si>
  <si>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</si>
  <si>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</si>
  <si>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</si>
  <si>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</si>
  <si>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</si>
  <si>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</si>
  <si>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</si>
  <si>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</si>
  <si>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</si>
  <si>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</si>
  <si>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</si>
  <si>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</si>
  <si>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</si>
  <si>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</si>
  <si>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</si>
  <si>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</si>
  <si>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</si>
  <si>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</si>
  <si>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</si>
  <si>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</si>
  <si>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</si>
  <si>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</si>
  <si>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</si>
  <si>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</si>
  <si>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</si>
  <si>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</si>
  <si>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</si>
  <si>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</si>
  <si>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</si>
  <si>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</si>
  <si>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</si>
  <si>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</si>
  <si>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</si>
  <si>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</si>
  <si>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</si>
  <si>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</si>
  <si>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</si>
  <si>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</si>
  <si>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</si>
  <si>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</si>
  <si>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</si>
  <si>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</si>
  <si>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</si>
  <si>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</si>
  <si>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</si>
  <si>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</si>
  <si>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</si>
  <si>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</si>
  <si>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</si>
  <si>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</si>
  <si>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</si>
  <si>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</si>
  <si>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</si>
  <si>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</si>
  <si>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</si>
  <si>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</si>
  <si>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</si>
  <si>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</si>
  <si>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</si>
  <si>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</si>
  <si>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</si>
  <si>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</si>
  <si>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</si>
  <si>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</si>
  <si>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</si>
  <si>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</si>
  <si>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</si>
  <si>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</si>
  <si>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</si>
  <si>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</si>
  <si>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</si>
  <si>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</si>
  <si>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</si>
  <si>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</si>
  <si>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</si>
  <si>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</si>
  <si>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</si>
  <si>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</si>
  <si>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</si>
  <si>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</si>
  <si>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</si>
  <si>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</si>
  <si>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</si>
  <si>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</si>
  <si>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</si>
  <si>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</si>
  <si>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</si>
  <si>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</si>
  <si>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</si>
  <si>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</si>
  <si>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</si>
  <si>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</si>
  <si>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</si>
  <si>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</si>
  <si>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</si>
  <si>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</si>
  <si>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</si>
  <si>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</si>
  <si>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</si>
  <si>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</si>
  <si>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</si>
  <si>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</si>
  <si>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</si>
  <si>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</si>
  <si>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</si>
  <si>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</si>
  <si>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</si>
  <si>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</si>
  <si>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</si>
  <si>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</si>
  <si>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</si>
  <si>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</si>
  <si>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</si>
  <si>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</si>
  <si>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</si>
  <si>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</si>
  <si>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</si>
  <si>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</si>
  <si>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</si>
  <si>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</si>
  <si>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</si>
  <si>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</si>
  <si>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</si>
  <si>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</si>
  <si>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</si>
  <si>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</si>
  <si>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</si>
  <si>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</si>
  <si>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</si>
  <si>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</si>
  <si>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</si>
  <si>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</si>
  <si>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</si>
  <si>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</si>
  <si>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</si>
  <si>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</si>
  <si>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</si>
  <si>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</si>
  <si>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</si>
  <si>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</si>
  <si>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</si>
  <si>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</si>
  <si>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</si>
  <si>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</si>
  <si>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</si>
  <si>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</si>
  <si>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</si>
  <si>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</si>
  <si>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</si>
  <si>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</si>
  <si>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</si>
  <si>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</si>
  <si>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</si>
  <si>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</si>
  <si>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</si>
  <si>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</si>
  <si>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</si>
  <si>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</si>
  <si>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</si>
  <si>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</si>
  <si>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</si>
  <si>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</si>
  <si>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</si>
  <si>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</si>
  <si>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</si>
  <si>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</si>
  <si>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</si>
  <si>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</si>
  <si>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</si>
  <si>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</si>
  <si>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</si>
  <si>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</si>
  <si>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</si>
  <si>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</si>
  <si>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</si>
  <si>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</si>
  <si>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</si>
  <si>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</si>
  <si>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</si>
  <si>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</si>
  <si>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</si>
  <si>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</si>
  <si>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</si>
  <si>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</si>
  <si>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</si>
  <si>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</si>
  <si>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</si>
  <si>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</si>
  <si>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</si>
  <si>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</si>
  <si>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</si>
  <si>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</si>
  <si>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</si>
  <si>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</si>
  <si>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</si>
  <si>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</si>
  <si>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</si>
  <si>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</si>
  <si>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</si>
  <si>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</si>
  <si>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</si>
  <si>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</si>
  <si>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</si>
  <si>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</si>
  <si>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</si>
  <si>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</si>
  <si>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</si>
  <si>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</si>
  <si>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</si>
  <si>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</si>
  <si>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</si>
  <si>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</si>
  <si>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</si>
  <si>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</si>
  <si>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</si>
  <si>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</si>
  <si>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</si>
  <si>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</si>
  <si>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</si>
  <si>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</si>
  <si>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</si>
  <si>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</si>
  <si>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</si>
  <si>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</si>
  <si>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</si>
  <si>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</si>
  <si>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</si>
  <si>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</si>
  <si>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</si>
  <si>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</si>
  <si>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</si>
  <si>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</si>
  <si>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</si>
  <si>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</si>
  <si>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</si>
  <si>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</si>
  <si>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</si>
  <si>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</si>
  <si>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</si>
  <si>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</si>
  <si>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</si>
  <si>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</si>
  <si>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</si>
  <si>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</si>
  <si>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</si>
  <si>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</si>
  <si>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</si>
  <si>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</si>
  <si>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</si>
  <si>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</si>
  <si>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</si>
  <si>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</si>
  <si>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</si>
  <si>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</si>
  <si>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</si>
  <si>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</si>
  <si>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</si>
  <si>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</si>
  <si>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</si>
  <si>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</si>
  <si>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</si>
  <si>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</si>
  <si>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</si>
  <si>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</si>
  <si>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</si>
  <si>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</si>
  <si>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</si>
  <si>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</si>
  <si>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</si>
  <si>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</si>
  <si>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</si>
  <si>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</si>
  <si>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</si>
  <si>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</si>
  <si>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</si>
  <si>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</si>
  <si>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</si>
  <si>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</si>
  <si>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</si>
  <si>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</si>
  <si>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</si>
  <si>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</si>
  <si>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</si>
  <si>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</si>
  <si>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</si>
  <si>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</si>
  <si>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</si>
  <si>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</si>
  <si>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</si>
  <si>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</si>
  <si>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</si>
  <si>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</si>
  <si>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</si>
  <si>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</si>
  <si>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</si>
  <si>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</si>
  <si>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</si>
  <si>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</si>
  <si>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</si>
  <si>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</si>
  <si>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</si>
  <si>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</si>
  <si>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</si>
  <si>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</si>
  <si>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</si>
  <si>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</si>
  <si>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</si>
  <si>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</si>
  <si>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</si>
  <si>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</si>
  <si>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</si>
  <si>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</si>
  <si>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</si>
  <si>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</si>
  <si>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</si>
  <si>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</si>
  <si>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</si>
  <si>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</si>
  <si>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</si>
  <si>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</si>
  <si>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</si>
  <si>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</si>
  <si>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</si>
  <si>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</si>
  <si>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</si>
  <si>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</si>
  <si>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</si>
  <si>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</si>
  <si>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</si>
  <si>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</si>
  <si>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</si>
  <si>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</si>
  <si>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</si>
  <si>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</si>
  <si>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</si>
  <si>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</si>
  <si>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</si>
  <si>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</si>
  <si>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</si>
  <si>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</si>
  <si>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</si>
  <si>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</si>
  <si>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</si>
  <si>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</si>
  <si>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</si>
  <si>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</si>
  <si>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</si>
  <si>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</si>
  <si>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</si>
  <si>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</si>
  <si>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</si>
  <si>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</si>
  <si>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</si>
  <si>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</si>
  <si>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</si>
  <si>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</si>
  <si>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</si>
  <si>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</si>
  <si>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</si>
  <si>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</si>
  <si>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</si>
  <si>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</si>
  <si>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</si>
  <si>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</si>
  <si>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</si>
  <si>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</si>
  <si>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</si>
  <si>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</si>
  <si>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</si>
  <si>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</si>
  <si>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</si>
  <si>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</si>
  <si>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</si>
  <si>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</si>
  <si>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</si>
  <si>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</si>
  <si>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</si>
  <si>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</si>
  <si>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</si>
  <si>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</si>
  <si>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</si>
  <si>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</si>
  <si>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</si>
  <si>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</si>
  <si>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</si>
  <si>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</si>
  <si>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</si>
  <si>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</si>
  <si>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</si>
  <si>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</si>
  <si>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</si>
  <si>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</si>
  <si>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</si>
  <si>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</si>
  <si>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</si>
  <si>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</si>
  <si>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</si>
  <si>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</si>
  <si>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</si>
  <si>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</si>
  <si>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</si>
  <si>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</si>
  <si>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</si>
  <si>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</si>
  <si>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</si>
  <si>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</si>
  <si>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</si>
  <si>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</si>
  <si>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</si>
  <si>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</si>
  <si>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</si>
  <si>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</si>
  <si>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</si>
  <si>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</si>
  <si>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</si>
  <si>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</si>
  <si>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</si>
  <si>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</si>
  <si>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</si>
  <si>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</si>
  <si>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</si>
  <si>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</si>
  <si>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</si>
  <si>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</si>
  <si>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</si>
  <si>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</si>
  <si>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</si>
  <si>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</si>
  <si>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</si>
  <si>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</si>
  <si>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</si>
  <si>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</si>
  <si>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</si>
  <si>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</si>
  <si>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</si>
  <si>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</si>
  <si>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</si>
  <si>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</si>
  <si>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</si>
  <si>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</si>
  <si>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</si>
  <si>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</si>
  <si>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</si>
  <si>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</si>
  <si>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</si>
  <si>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</si>
  <si>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</si>
  <si>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</si>
  <si>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</si>
  <si>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</si>
  <si>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</si>
  <si>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</si>
  <si>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</si>
  <si>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</si>
  <si>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</si>
  <si>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</si>
  <si>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</si>
  <si>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</si>
  <si>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</si>
  <si>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</si>
  <si>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</si>
  <si>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</si>
  <si>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</si>
  <si>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</si>
  <si>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</si>
  <si>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</si>
  <si>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</si>
  <si>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</si>
  <si>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</si>
  <si>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</si>
  <si>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</si>
  <si>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</si>
  <si>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</si>
  <si>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</si>
  <si>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</si>
  <si>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</si>
  <si>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</si>
  <si>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</si>
  <si>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</si>
  <si>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</si>
  <si>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</si>
  <si>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</si>
  <si>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</si>
  <si>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</si>
  <si>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</si>
  <si>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</si>
  <si>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</si>
  <si>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</si>
  <si>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</si>
  <si>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</si>
  <si>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</si>
  <si>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</si>
  <si>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</si>
  <si>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</si>
  <si>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</si>
  <si>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</si>
  <si>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</si>
  <si>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</si>
  <si>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</si>
  <si>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</si>
  <si>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</si>
  <si>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</si>
  <si>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</si>
  <si>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</si>
  <si>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</si>
  <si>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</si>
  <si>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</si>
  <si>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</si>
  <si>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</si>
  <si>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</si>
  <si>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</si>
  <si>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</si>
  <si>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</si>
  <si>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</si>
  <si>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</si>
  <si>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</si>
  <si>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</si>
  <si>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</si>
  <si>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</si>
  <si>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</si>
  <si>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</si>
  <si>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</si>
  <si>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</si>
  <si>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</si>
  <si>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</si>
  <si>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</si>
  <si>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</si>
  <si>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</si>
  <si>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</si>
  <si>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</si>
  <si>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</si>
  <si>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</si>
  <si>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</si>
  <si>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</si>
  <si>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</si>
  <si>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</si>
  <si>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</si>
  <si>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</si>
  <si>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</si>
  <si>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</si>
  <si>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</si>
  <si>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</si>
  <si>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</si>
  <si>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</si>
  <si>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</si>
  <si>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</si>
  <si>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</si>
  <si>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</si>
  <si>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</si>
  <si>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</si>
  <si>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</si>
  <si>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</si>
  <si>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</si>
  <si>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</si>
  <si>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</si>
  <si>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</si>
  <si>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</si>
  <si>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</si>
  <si>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</si>
  <si>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</si>
  <si>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</si>
  <si>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</si>
  <si>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</si>
  <si>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</si>
  <si>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</si>
  <si>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</si>
  <si>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</si>
  <si>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</si>
  <si>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</si>
  <si>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</si>
  <si>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</si>
  <si>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</si>
  <si>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</si>
  <si>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</si>
  <si>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</si>
  <si>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</si>
  <si>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</si>
  <si>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</si>
  <si>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</si>
  <si>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</si>
  <si>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</si>
  <si>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</si>
  <si>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</si>
  <si>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</si>
  <si>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</si>
  <si>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</si>
  <si>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</si>
  <si>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</si>
  <si>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</si>
  <si>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</si>
  <si>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</si>
  <si>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</si>
  <si>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</si>
  <si>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</si>
  <si>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</si>
  <si>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</si>
  <si>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</si>
  <si>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</si>
  <si>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</si>
  <si>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</si>
  <si>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</si>
  <si>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</si>
  <si>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</si>
  <si>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</si>
  <si>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</si>
  <si>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</si>
  <si>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</si>
  <si>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</si>
  <si>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</si>
  <si>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</si>
  <si>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</si>
  <si>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</si>
  <si>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</si>
  <si>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</si>
  <si>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</si>
  <si>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</si>
  <si>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</si>
  <si>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</si>
  <si>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</si>
  <si>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</si>
  <si>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</si>
  <si>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</si>
  <si>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</si>
  <si>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</si>
  <si>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</si>
  <si>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</si>
  <si>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</si>
  <si>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</si>
  <si>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</si>
  <si>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</si>
  <si>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</si>
  <si>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</si>
  <si>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</si>
  <si>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</si>
  <si>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</si>
  <si>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</si>
  <si>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</si>
  <si>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</si>
  <si>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</si>
  <si>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</si>
  <si>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</si>
  <si>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</si>
  <si>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</si>
  <si>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</si>
  <si>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</si>
  <si>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</si>
  <si>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</si>
  <si>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</si>
  <si>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</si>
  <si>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</si>
  <si>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</si>
  <si>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</si>
  <si>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</si>
  <si>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</si>
  <si>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</si>
  <si>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</si>
  <si>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</si>
  <si>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</si>
  <si>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</si>
  <si>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</si>
  <si>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</si>
  <si>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</si>
  <si>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</si>
  <si>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</si>
  <si>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</si>
  <si>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</si>
  <si>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</si>
  <si>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</si>
  <si>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</si>
  <si>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</si>
  <si>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</si>
  <si>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</si>
  <si>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</si>
  <si>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</si>
  <si>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</si>
  <si>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</si>
  <si>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</si>
  <si>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</si>
  <si>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</si>
  <si>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</si>
  <si>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</si>
  <si>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</si>
  <si>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</si>
  <si>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</si>
  <si>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</si>
  <si>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</si>
  <si>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</si>
  <si>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</si>
  <si>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</si>
  <si>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</si>
  <si>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</si>
  <si>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</si>
  <si>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</si>
  <si>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</si>
  <si>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</si>
  <si>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</si>
  <si>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</si>
  <si>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</si>
  <si>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</si>
  <si>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</si>
  <si>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</si>
  <si>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</si>
  <si>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</si>
  <si>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</si>
  <si>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</si>
  <si>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</si>
  <si>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</si>
  <si>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</si>
  <si>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</si>
  <si>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</si>
  <si>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</si>
  <si>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</si>
  <si>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</si>
  <si>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</si>
  <si>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</si>
  <si>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</si>
  <si>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</si>
  <si>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</si>
  <si>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</si>
  <si>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</si>
  <si>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</si>
  <si>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</si>
  <si>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</si>
  <si>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</si>
  <si>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</si>
  <si>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</si>
  <si>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</si>
  <si>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</si>
  <si>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</si>
  <si>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</si>
  <si>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</si>
  <si>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</si>
  <si>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</si>
  <si>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</si>
  <si>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</si>
  <si>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</si>
  <si>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</si>
  <si>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</si>
  <si>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</si>
  <si>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</si>
  <si>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</si>
  <si>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</si>
  <si>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</si>
  <si>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</si>
  <si>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</si>
  <si>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</si>
  <si>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</si>
  <si>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</si>
  <si>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</si>
  <si>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</si>
  <si>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</si>
  <si>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</si>
  <si>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</si>
  <si>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</si>
  <si>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</si>
  <si>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</si>
  <si>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</si>
  <si>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</si>
  <si>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</si>
  <si>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</si>
  <si>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</si>
  <si>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</si>
  <si>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</si>
  <si>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</si>
  <si>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</si>
  <si>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</si>
  <si>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</si>
  <si>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</si>
  <si>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</si>
  <si>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</si>
  <si>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</si>
  <si>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</si>
  <si>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</si>
  <si>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</si>
  <si>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</si>
  <si>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</si>
  <si>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</si>
  <si>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</si>
  <si>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</si>
  <si>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</si>
  <si>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</si>
  <si>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</si>
  <si>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</si>
  <si>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</si>
  <si>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</si>
  <si>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</si>
  <si>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</si>
  <si>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</si>
  <si>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</si>
  <si>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</si>
  <si>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</si>
  <si>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</si>
  <si>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</si>
  <si>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</si>
  <si>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</si>
  <si>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</si>
  <si>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</si>
  <si>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</si>
  <si>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</si>
  <si>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</si>
  <si>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</si>
  <si>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</si>
  <si>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</si>
  <si>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</si>
  <si>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</si>
  <si>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</si>
  <si>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</si>
  <si>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</si>
  <si>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</si>
  <si>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</si>
  <si>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</si>
  <si>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</si>
  <si>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</si>
  <si>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</si>
  <si>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</si>
  <si>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</si>
  <si>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</si>
  <si>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</si>
  <si>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</si>
  <si>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</si>
  <si>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</si>
  <si>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</si>
  <si>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</si>
  <si>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</si>
  <si>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</si>
  <si>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</si>
  <si>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</si>
  <si>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</si>
  <si>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</si>
  <si>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</si>
  <si>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</si>
  <si>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</si>
  <si>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</si>
  <si>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</si>
  <si>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</si>
  <si>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</si>
  <si>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</si>
  <si>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</si>
  <si>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</si>
  <si>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</si>
  <si>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</si>
  <si>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</si>
  <si>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</si>
  <si>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</si>
  <si>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</si>
  <si>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</si>
  <si>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</si>
  <si>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</si>
  <si>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</si>
  <si>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</si>
  <si>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</si>
  <si>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</si>
  <si>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</si>
  <si>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</si>
  <si>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</si>
  <si>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</si>
  <si>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</si>
  <si>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</si>
  <si>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</si>
  <si>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</si>
  <si>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</si>
  <si>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</si>
  <si>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</si>
  <si>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</si>
  <si>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</si>
  <si>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</si>
  <si>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</si>
  <si>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</si>
  <si>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</si>
  <si>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</si>
  <si>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</si>
  <si>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</si>
  <si>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</si>
  <si>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</si>
  <si>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</si>
  <si>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</si>
  <si>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</si>
  <si>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</si>
  <si>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</si>
  <si>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</si>
  <si>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</si>
  <si>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</si>
  <si>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</si>
  <si>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</si>
  <si>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</si>
  <si>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</si>
  <si>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</si>
  <si>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</si>
  <si>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</si>
  <si>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</si>
  <si>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</si>
  <si>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</si>
  <si>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</si>
  <si>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</si>
  <si>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</si>
  <si>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</si>
  <si>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</si>
  <si>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</si>
  <si>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</si>
  <si>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</si>
  <si>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</si>
  <si>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</si>
  <si>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</si>
  <si>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</si>
  <si>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</si>
  <si>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</si>
  <si>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</si>
  <si>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</si>
  <si>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</si>
  <si>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</si>
  <si>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</si>
  <si>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</si>
  <si>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</si>
  <si>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</si>
  <si>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</si>
  <si>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</si>
  <si>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</si>
  <si>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</si>
  <si>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</si>
  <si>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</si>
  <si>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</si>
  <si>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</si>
  <si>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</si>
  <si>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</si>
  <si>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</si>
  <si>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</si>
  <si>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</si>
  <si>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</si>
  <si>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</si>
  <si>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</si>
  <si>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</si>
  <si>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</si>
  <si>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</si>
  <si>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</si>
  <si>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</si>
  <si>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</si>
  <si>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</si>
  <si>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</si>
  <si>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</si>
  <si>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</si>
  <si>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</si>
  <si>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</si>
  <si>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</si>
  <si>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</si>
  <si>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</si>
  <si>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</si>
  <si>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</si>
  <si>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</si>
  <si>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</si>
  <si>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</si>
  <si>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</si>
  <si>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</si>
  <si>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</si>
  <si>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</si>
  <si>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</si>
  <si>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</si>
  <si>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</si>
  <si>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</si>
  <si>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</si>
  <si>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</si>
  <si>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</si>
  <si>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</si>
  <si>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</si>
  <si>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</si>
  <si>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</si>
  <si>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</si>
  <si>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</si>
  <si>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</si>
  <si>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</si>
  <si>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</si>
  <si>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</si>
  <si>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</si>
  <si>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</si>
  <si>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</si>
  <si>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</si>
  <si>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</si>
  <si>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</si>
  <si>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</si>
  <si>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</si>
  <si>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</si>
  <si>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</si>
  <si>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</si>
  <si>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</si>
  <si>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</si>
  <si>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</si>
  <si>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</si>
  <si>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</si>
  <si>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</si>
  <si>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</si>
  <si>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</si>
  <si>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</si>
  <si>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</si>
  <si>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</si>
  <si>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</si>
  <si>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</si>
  <si>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</si>
  <si>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</si>
  <si>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</si>
  <si>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</si>
  <si>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</si>
  <si>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</si>
  <si>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</si>
  <si>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</si>
  <si>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</si>
  <si>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</si>
  <si>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</si>
  <si>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</si>
  <si>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</si>
  <si>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</si>
  <si>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</si>
  <si>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</si>
  <si>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</si>
  <si>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</si>
  <si>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</si>
  <si>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</si>
  <si>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</si>
  <si>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</si>
  <si>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</si>
  <si>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</si>
  <si>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</si>
  <si>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</si>
  <si>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</si>
  <si>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</si>
  <si>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</si>
  <si>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</si>
  <si>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</si>
  <si>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</si>
  <si>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</si>
  <si>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</si>
  <si>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</si>
  <si>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</si>
  <si>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</si>
  <si>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</si>
  <si>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</si>
  <si>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</si>
  <si>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</si>
  <si>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</si>
  <si>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</si>
  <si>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</si>
  <si>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</si>
  <si>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</si>
  <si>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</si>
  <si>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</si>
  <si>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</si>
  <si>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</si>
  <si>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</si>
  <si>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</si>
  <si>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</si>
  <si>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</si>
  <si>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</si>
  <si>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</si>
  <si>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</si>
  <si>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</si>
  <si>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</si>
  <si>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</si>
  <si>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</si>
  <si>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</si>
  <si>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</si>
  <si>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</si>
  <si>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</si>
  <si>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</si>
  <si>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</si>
  <si>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</si>
  <si>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</si>
  <si>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</si>
  <si>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</si>
  <si>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</si>
  <si>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</si>
  <si>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</si>
  <si>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</si>
  <si>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</si>
  <si>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</si>
  <si>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</si>
  <si>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</si>
  <si>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</si>
  <si>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</si>
  <si>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</si>
  <si>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</si>
  <si>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</si>
  <si>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</si>
  <si>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</si>
  <si>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</si>
  <si>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</si>
  <si>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</si>
  <si>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</si>
  <si>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</si>
  <si>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</si>
  <si>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</si>
  <si>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</si>
  <si>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</si>
  <si>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</si>
  <si>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</si>
  <si>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</si>
  <si>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</si>
  <si>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</si>
  <si>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</si>
  <si>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</si>
  <si>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</si>
  <si>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</si>
  <si>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</si>
  <si>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</si>
  <si>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</si>
  <si>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</si>
  <si>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</si>
  <si>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</si>
  <si>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</si>
  <si>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</si>
  <si>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</si>
  <si>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</si>
  <si>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</si>
  <si>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</si>
  <si>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</si>
  <si>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</si>
  <si>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</si>
  <si>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</si>
  <si>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</si>
  <si>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</si>
  <si>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</si>
  <si>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</si>
  <si>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</si>
  <si>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</si>
  <si>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</si>
  <si>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</si>
  <si>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</si>
  <si>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</si>
  <si>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</si>
  <si>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</si>
  <si>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</si>
  <si>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</si>
  <si>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</si>
  <si>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</si>
  <si>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</si>
  <si>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</si>
  <si>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</si>
  <si>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</si>
  <si>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</si>
  <si>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</si>
  <si>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</si>
  <si>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</si>
  <si>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</si>
  <si>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</si>
  <si>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</si>
  <si>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</si>
  <si>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</si>
  <si>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</si>
  <si>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</si>
  <si>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</si>
  <si>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</si>
  <si>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</si>
  <si>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</si>
  <si>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</si>
  <si>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</si>
  <si>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</si>
  <si>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</si>
  <si>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</si>
  <si>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</si>
  <si>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</si>
  <si>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</si>
  <si>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</si>
  <si>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</si>
  <si>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</si>
  <si>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</si>
  <si>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</si>
  <si>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</si>
  <si>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</si>
  <si>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</si>
  <si>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</si>
  <si>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</si>
  <si>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</si>
  <si>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</si>
  <si>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</si>
  <si>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</si>
  <si>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</si>
  <si>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</si>
  <si>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</si>
  <si>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</si>
  <si>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</si>
  <si>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</si>
  <si>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</si>
  <si>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</si>
  <si>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</si>
  <si>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</si>
  <si>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</si>
  <si>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</si>
  <si>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</si>
  <si>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</si>
  <si>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</si>
  <si>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</si>
  <si>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</si>
  <si>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</si>
  <si>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</si>
  <si>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</si>
  <si>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</si>
  <si>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</si>
  <si>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</si>
  <si>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</si>
  <si>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</si>
  <si>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</si>
  <si>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</si>
  <si>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</si>
  <si>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</si>
  <si>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</si>
  <si>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</si>
  <si>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</si>
  <si>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</si>
  <si>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</si>
  <si>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</si>
  <si>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</si>
  <si>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</si>
  <si>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</si>
  <si>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</si>
  <si>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</si>
  <si>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</si>
  <si>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</si>
  <si>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</si>
  <si>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</si>
  <si>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</si>
  <si>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</si>
  <si>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</si>
  <si>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</si>
  <si>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</si>
  <si>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</si>
  <si>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</si>
  <si>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</si>
  <si>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</si>
  <si>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</si>
  <si>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</si>
  <si>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</si>
  <si>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</si>
  <si>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</si>
  <si>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</si>
  <si>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</si>
  <si>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</si>
  <si>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</si>
  <si>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</si>
  <si>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</si>
  <si>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</si>
  <si>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</si>
  <si>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</si>
  <si>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</si>
  <si>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</si>
  <si>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</si>
  <si>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</si>
  <si>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</si>
  <si>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</si>
  <si>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</si>
  <si>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</si>
  <si>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</si>
  <si>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</si>
  <si>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</si>
  <si>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</si>
  <si>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</si>
  <si>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</si>
  <si>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</si>
  <si>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</si>
  <si>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</si>
  <si>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</si>
  <si>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</si>
  <si>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</si>
  <si>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</si>
  <si>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</si>
  <si>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</si>
  <si>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</si>
  <si>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</si>
  <si>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</si>
  <si>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</si>
  <si>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</si>
  <si>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</si>
  <si>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</si>
  <si>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</si>
  <si>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</si>
  <si>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</si>
  <si>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</si>
  <si>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</si>
  <si>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</si>
  <si>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</si>
  <si>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</si>
  <si>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</si>
  <si>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</si>
  <si>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</si>
  <si>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</si>
  <si>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</si>
  <si>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</si>
  <si>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</si>
  <si>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</si>
  <si>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</si>
  <si>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</si>
  <si>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</si>
  <si>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</si>
  <si>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</si>
  <si>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</si>
  <si>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</si>
  <si>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</si>
  <si>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</si>
  <si>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</si>
  <si>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</si>
  <si>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</si>
  <si>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</si>
  <si>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</si>
  <si>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</si>
  <si>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</si>
  <si>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</si>
  <si>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</si>
  <si>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</si>
  <si>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</si>
  <si>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</si>
  <si>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</si>
  <si>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</si>
  <si>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</si>
  <si>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</si>
  <si>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</si>
  <si>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</si>
  <si>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</si>
  <si>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</si>
  <si>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</si>
  <si>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</si>
  <si>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</si>
  <si>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</si>
  <si>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</si>
  <si>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</si>
  <si>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</si>
  <si>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</si>
  <si>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</si>
  <si>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</si>
  <si>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</si>
  <si>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</si>
  <si>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</si>
  <si>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</si>
  <si>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</si>
  <si>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</si>
  <si>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</si>
  <si>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</si>
  <si>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</si>
  <si>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</si>
  <si>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</si>
  <si>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</si>
  <si>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</si>
  <si>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</si>
  <si>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</si>
  <si>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</si>
  <si>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</si>
  <si>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</si>
  <si>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</si>
  <si>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</si>
  <si>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</si>
  <si>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</si>
  <si>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</si>
  <si>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</si>
  <si>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</si>
  <si>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</si>
  <si>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</si>
  <si>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</si>
  <si>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</si>
  <si>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</si>
  <si>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</si>
  <si>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</si>
  <si>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</si>
  <si>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</si>
  <si>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</si>
  <si>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</si>
  <si>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</si>
  <si>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</si>
  <si>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</si>
  <si>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</si>
  <si>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</si>
  <si>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</si>
  <si>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</si>
  <si>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</si>
  <si>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</si>
  <si>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</si>
  <si>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</si>
  <si>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</si>
  <si>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</si>
  <si>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</si>
  <si>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</si>
  <si>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</si>
  <si>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</si>
  <si>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</si>
  <si>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</si>
  <si>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</si>
  <si>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</si>
  <si>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</si>
  <si>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</si>
  <si>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</si>
  <si>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</si>
  <si>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</si>
  <si>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</si>
  <si>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</si>
  <si>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</si>
  <si>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</si>
  <si>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</si>
  <si>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</si>
  <si>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</si>
  <si>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</si>
  <si>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</si>
  <si>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</si>
  <si>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</si>
  <si>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</si>
  <si>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</si>
  <si>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</si>
  <si>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</si>
  <si>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</si>
  <si>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</si>
  <si>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</si>
  <si>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</si>
  <si>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</si>
  <si>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</si>
  <si>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</si>
  <si>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</si>
  <si>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</si>
  <si>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</si>
  <si>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</si>
  <si>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</si>
  <si>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</si>
  <si>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</si>
  <si>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</si>
  <si>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</si>
  <si>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</si>
  <si>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</si>
  <si>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</si>
  <si>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</si>
  <si>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</si>
  <si>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</si>
  <si>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</si>
  <si>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</si>
  <si>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</si>
  <si>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</si>
  <si>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</si>
  <si>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</si>
  <si>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</si>
  <si>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</si>
  <si>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</si>
  <si>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</si>
  <si>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</si>
  <si>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</si>
  <si>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</si>
  <si>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</si>
  <si>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</si>
  <si>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</si>
  <si>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</si>
  <si>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</si>
  <si>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</si>
  <si>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</si>
  <si>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</si>
  <si>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</si>
  <si>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</si>
  <si>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</si>
  <si>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</si>
  <si>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</si>
  <si>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</si>
  <si>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</si>
  <si>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</si>
  <si>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</si>
  <si>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</si>
  <si>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</si>
  <si>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</si>
  <si>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</si>
  <si>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</si>
  <si>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</si>
  <si>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</si>
  <si>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</si>
  <si>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</si>
  <si>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</si>
  <si>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</si>
  <si>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</si>
  <si>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</si>
  <si>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</si>
  <si>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</si>
  <si>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</si>
  <si>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</si>
  <si>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</si>
  <si>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</si>
  <si>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</si>
  <si>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</si>
  <si>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</si>
  <si>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</si>
  <si>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</si>
  <si>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</si>
  <si>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</si>
  <si>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</si>
  <si>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</si>
  <si>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</si>
  <si>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</si>
  <si>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</si>
  <si>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</si>
  <si>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</si>
  <si>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</si>
  <si>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</si>
  <si>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</si>
  <si>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</si>
  <si>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</si>
  <si>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</si>
  <si>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</si>
  <si>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</si>
  <si>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</si>
  <si>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</si>
  <si>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</si>
  <si>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</si>
  <si>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</si>
  <si>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</si>
  <si>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</si>
  <si>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</si>
  <si>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</si>
  <si>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</si>
  <si>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</si>
  <si>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</si>
  <si>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</si>
  <si>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</si>
  <si>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</si>
  <si>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</si>
  <si>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</si>
  <si>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</si>
  <si>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</si>
  <si>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</si>
  <si>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</si>
  <si>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</si>
  <si>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</si>
  <si>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</si>
  <si>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</si>
  <si>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</si>
  <si>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</si>
  <si>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</si>
  <si>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</si>
  <si>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</si>
  <si>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</si>
  <si>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</si>
  <si>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</si>
  <si>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</si>
  <si>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</si>
  <si>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</si>
  <si>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</si>
  <si>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</si>
  <si>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</si>
  <si>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</si>
  <si>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</si>
  <si>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</si>
  <si>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</si>
  <si>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</si>
  <si>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</si>
  <si>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</si>
  <si>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</si>
  <si>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</si>
  <si>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</si>
  <si>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</si>
  <si>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</si>
  <si>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</si>
  <si>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</si>
  <si>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</si>
  <si>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</si>
  <si>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</si>
  <si>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</si>
  <si>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</si>
  <si>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</si>
  <si>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</si>
  <si>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</si>
  <si>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</si>
  <si>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</si>
  <si>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</si>
  <si>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</si>
  <si>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</si>
  <si>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</si>
  <si>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</si>
  <si>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</si>
  <si>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</si>
  <si>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</si>
  <si>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</si>
  <si>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</si>
  <si>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</si>
  <si>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</si>
  <si>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</si>
  <si>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</si>
  <si>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</si>
  <si>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</si>
  <si>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</si>
  <si>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</si>
  <si>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</si>
  <si>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</si>
  <si>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</si>
  <si>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</si>
  <si>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</si>
  <si>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</si>
  <si>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</si>
  <si>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</si>
  <si>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</si>
  <si>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</si>
  <si>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</si>
  <si>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</si>
  <si>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</si>
  <si>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</si>
  <si>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</si>
  <si>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</si>
  <si>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</si>
  <si>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</si>
  <si>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</si>
  <si>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</si>
  <si>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</si>
  <si>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</si>
  <si>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</si>
  <si>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</si>
  <si>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</si>
  <si>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</si>
  <si>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</si>
  <si>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</si>
  <si>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</si>
  <si>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</si>
  <si>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</si>
  <si>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</si>
  <si>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</si>
  <si>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</si>
  <si>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</si>
  <si>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</si>
  <si>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</si>
  <si>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</si>
  <si>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</si>
  <si>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</si>
  <si>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</si>
  <si>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</si>
  <si>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</si>
  <si>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</si>
  <si>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</si>
  <si>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</si>
  <si>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</si>
  <si>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</si>
  <si>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</si>
  <si>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</si>
  <si>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</si>
  <si>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</si>
  <si>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</si>
  <si>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</si>
  <si>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</si>
  <si>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</si>
  <si>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</si>
  <si>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</si>
  <si>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</si>
  <si>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</si>
  <si>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</si>
  <si>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</si>
  <si>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</si>
  <si>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</si>
  <si>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</si>
  <si>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</si>
  <si>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</si>
  <si>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</si>
  <si>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</si>
  <si>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</si>
  <si>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</si>
  <si>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</si>
  <si>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</si>
  <si>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</si>
  <si>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</si>
  <si>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</si>
  <si>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</si>
  <si>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</si>
  <si>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</si>
  <si>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</si>
  <si>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</si>
  <si>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</si>
  <si>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</si>
  <si>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</si>
  <si>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</si>
  <si>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</si>
  <si>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</si>
  <si>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</si>
  <si>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</si>
  <si>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</si>
  <si>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</si>
  <si>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</si>
  <si>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</si>
  <si>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</si>
  <si>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</si>
  <si>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</si>
  <si>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</si>
  <si>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</si>
  <si>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</si>
  <si>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</si>
  <si>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</si>
  <si>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</si>
  <si>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</si>
  <si>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</si>
  <si>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</si>
  <si>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</si>
  <si>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</si>
  <si>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</si>
  <si>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</si>
  <si>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</si>
  <si>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</si>
  <si>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</si>
  <si>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</si>
  <si>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</si>
  <si>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</si>
  <si>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</si>
  <si>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</si>
  <si>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</si>
  <si>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</si>
  <si>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</si>
  <si>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</si>
  <si>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</si>
  <si>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</si>
  <si>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</si>
  <si>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</si>
  <si>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</si>
  <si>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</si>
  <si>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</si>
  <si>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</si>
  <si>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</si>
  <si>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</si>
  <si>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</si>
  <si>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</si>
  <si>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</si>
  <si>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</si>
  <si>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</si>
  <si>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</si>
  <si>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</si>
  <si>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</si>
  <si>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</si>
  <si>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</si>
  <si>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</si>
  <si>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</si>
  <si>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</si>
  <si>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</si>
  <si>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</si>
  <si>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</si>
  <si>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</si>
  <si>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</si>
  <si>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</si>
  <si>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</si>
  <si>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</si>
  <si>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</si>
  <si>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</si>
  <si>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</si>
  <si>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</si>
  <si>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</si>
  <si>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</si>
  <si>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</si>
  <si>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</si>
  <si>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</si>
  <si>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</si>
  <si>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</si>
  <si>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</si>
  <si>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</si>
  <si>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</si>
  <si>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</si>
  <si>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</si>
  <si>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</si>
  <si>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</si>
  <si>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</si>
  <si>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</si>
  <si>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</si>
  <si>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</si>
  <si>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</si>
  <si>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</si>
  <si>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</si>
  <si>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</si>
  <si>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</si>
  <si>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</si>
  <si>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</si>
  <si>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</si>
  <si>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</si>
  <si>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</si>
  <si>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</si>
  <si>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</si>
  <si>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</si>
  <si>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</si>
  <si>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</si>
  <si>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</si>
  <si>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</si>
  <si>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</si>
  <si>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</si>
  <si>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</si>
  <si>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</si>
  <si>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</si>
  <si>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</si>
  <si>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</si>
  <si>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</si>
  <si>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</si>
  <si>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</si>
  <si>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</si>
  <si>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</si>
  <si>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</si>
  <si>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</si>
  <si>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</si>
  <si>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</si>
  <si>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</si>
  <si>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</si>
  <si>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</si>
  <si>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</si>
  <si>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</si>
  <si>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</si>
  <si>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</si>
  <si>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</si>
  <si>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</si>
  <si>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</si>
  <si>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</si>
  <si>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</si>
  <si>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</si>
  <si>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</si>
  <si>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</si>
  <si>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</si>
  <si>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</si>
  <si>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</si>
  <si>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</si>
  <si>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</si>
  <si>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</si>
  <si>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</si>
  <si>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</si>
  <si>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</si>
  <si>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</si>
  <si>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</si>
  <si>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</si>
  <si>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</si>
  <si>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</si>
  <si>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</si>
  <si>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</si>
  <si>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</si>
  <si>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</si>
  <si>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</si>
  <si>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</si>
  <si>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</si>
  <si>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</si>
  <si>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</si>
  <si>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</si>
  <si>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</si>
  <si>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</si>
  <si>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</si>
  <si>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</si>
  <si>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</si>
  <si>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</si>
  <si>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</si>
  <si>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</si>
  <si>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</si>
  <si>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</si>
  <si>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</si>
  <si>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</si>
  <si>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</si>
  <si>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</si>
  <si>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</si>
  <si>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</si>
  <si>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</si>
  <si>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</si>
  <si>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</si>
  <si>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</si>
  <si>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</si>
  <si>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</si>
  <si>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</si>
  <si>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</si>
  <si>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</si>
  <si>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</si>
  <si>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</si>
  <si>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</si>
  <si>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</si>
  <si>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</si>
  <si>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</si>
  <si>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</si>
  <si>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</si>
  <si>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</si>
  <si>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</si>
  <si>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</si>
  <si>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</si>
  <si>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</si>
  <si>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</si>
  <si>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</si>
  <si>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</si>
  <si>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</si>
  <si>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</si>
  <si>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</si>
  <si>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</si>
  <si>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</si>
  <si>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</si>
  <si>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</si>
  <si>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</si>
  <si>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</si>
  <si>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</si>
  <si>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</si>
  <si>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</si>
  <si>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</si>
  <si>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</si>
  <si>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</si>
  <si>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</si>
  <si>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</si>
  <si>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</si>
  <si>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</si>
  <si>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</si>
  <si>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</si>
  <si>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</si>
  <si>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</si>
  <si>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</si>
  <si>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</si>
  <si>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</si>
  <si>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</si>
  <si>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</si>
  <si>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</si>
  <si>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</si>
  <si>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</si>
  <si>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</si>
  <si>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</si>
  <si>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</si>
  <si>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</si>
  <si>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</si>
  <si>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</si>
  <si>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</si>
  <si>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</si>
  <si>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</si>
  <si>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</si>
  <si>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</si>
  <si>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</si>
  <si>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</si>
  <si>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</si>
  <si>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</si>
  <si>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</si>
  <si>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</si>
  <si>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</si>
  <si>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</si>
  <si>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</si>
  <si>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</si>
  <si>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</si>
  <si>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</si>
  <si>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</si>
  <si>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</si>
  <si>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</si>
  <si>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</si>
  <si>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</si>
  <si>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</si>
  <si>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</si>
  <si>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</si>
  <si>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</si>
  <si>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</si>
  <si>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</si>
  <si>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</si>
  <si>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</si>
  <si>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</si>
  <si>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</si>
  <si>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</si>
  <si>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</si>
  <si>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</si>
  <si>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</si>
  <si>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</si>
  <si>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</si>
  <si>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</si>
  <si>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</si>
  <si>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</si>
  <si>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</si>
  <si>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</si>
  <si>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</si>
  <si>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</si>
  <si>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</si>
  <si>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</si>
  <si>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</si>
  <si>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</si>
  <si>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</si>
  <si>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</si>
  <si>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</si>
  <si>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</si>
  <si>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</si>
  <si>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</si>
  <si>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</si>
  <si>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</si>
  <si>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</si>
  <si>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</si>
  <si>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</si>
  <si>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</si>
  <si>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</si>
  <si>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</si>
  <si>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</si>
  <si>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</si>
  <si>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</si>
  <si>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</si>
  <si>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</si>
  <si>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</si>
  <si>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</si>
  <si>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</si>
  <si>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</si>
  <si>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</si>
  <si>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</si>
  <si>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</si>
  <si>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</si>
  <si>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</si>
  <si>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</si>
  <si>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</si>
  <si>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</si>
  <si>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</si>
  <si>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</si>
  <si>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</si>
  <si>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</si>
  <si>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</si>
  <si>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</si>
  <si>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</si>
  <si>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</si>
  <si>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</si>
  <si>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</si>
  <si>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</si>
  <si>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</si>
  <si>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</si>
  <si>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</si>
  <si>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</si>
  <si>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</si>
  <si>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</si>
  <si>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</si>
  <si>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</si>
  <si>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</si>
  <si>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</si>
  <si>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</si>
  <si>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</si>
  <si>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</si>
  <si>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</si>
  <si>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</si>
  <si>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</si>
  <si>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</si>
  <si>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</si>
  <si>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</si>
  <si>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</si>
  <si>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</si>
  <si>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</si>
  <si>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</si>
  <si>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</si>
  <si>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</si>
  <si>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</si>
  <si>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</si>
  <si>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</si>
  <si>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</si>
  <si>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</si>
  <si>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</si>
  <si>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</si>
  <si>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</si>
  <si>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</si>
  <si>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</si>
  <si>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</si>
  <si>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</si>
  <si>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</si>
  <si>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</si>
  <si>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</si>
  <si>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</si>
  <si>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</si>
  <si>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</si>
  <si>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</si>
  <si>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</si>
  <si>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</si>
  <si>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</si>
  <si>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</si>
  <si>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</si>
  <si>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</si>
  <si>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</si>
  <si>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</si>
  <si>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</si>
  <si>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</si>
  <si>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</si>
  <si>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</si>
  <si>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</si>
  <si>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</si>
  <si>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</si>
  <si>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</si>
  <si>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</si>
  <si>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</si>
  <si>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</si>
  <si>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</si>
  <si>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</si>
  <si>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</si>
  <si>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</si>
  <si>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</si>
  <si>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</si>
  <si>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</si>
  <si>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</si>
  <si>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</si>
  <si>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</si>
  <si>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</si>
  <si>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</si>
  <si>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</si>
  <si>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</si>
  <si>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</si>
  <si>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</si>
  <si>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</si>
  <si>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</si>
  <si>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</si>
  <si>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</si>
  <si>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</si>
  <si>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</si>
  <si>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</si>
  <si>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</si>
  <si>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</si>
  <si>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</si>
  <si>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</si>
  <si>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</si>
  <si>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</si>
  <si>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</si>
  <si>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</si>
  <si>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</si>
  <si>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</si>
  <si>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</si>
  <si>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</si>
  <si>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</si>
  <si>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</si>
  <si>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</si>
  <si>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</si>
  <si>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</si>
  <si>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</si>
  <si>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</si>
  <si>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</si>
  <si>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</si>
  <si>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</si>
  <si>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</si>
  <si>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</si>
  <si>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</si>
  <si>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</si>
  <si>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</si>
  <si>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</si>
  <si>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</si>
  <si>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</si>
  <si>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</si>
  <si>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</si>
  <si>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</si>
  <si>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</si>
  <si>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</si>
  <si>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</si>
  <si>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</si>
  <si>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</si>
  <si>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</si>
  <si>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</si>
  <si>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</si>
  <si>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</si>
  <si>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</si>
  <si>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</si>
  <si>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</si>
  <si>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</si>
  <si>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</si>
  <si>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</si>
  <si>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</si>
  <si>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</si>
  <si>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</si>
  <si>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</si>
  <si>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</si>
  <si>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</si>
  <si>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</si>
  <si>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</si>
  <si>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</si>
  <si>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</si>
  <si>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</si>
  <si>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</si>
  <si>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</si>
  <si>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</si>
  <si>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</si>
  <si>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</si>
  <si>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</si>
  <si>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</si>
  <si>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</si>
  <si>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</si>
  <si>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</si>
  <si>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</si>
  <si>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</si>
  <si>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</si>
  <si>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</si>
  <si>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</si>
  <si>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</si>
  <si>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</si>
  <si>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</si>
  <si>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</si>
  <si>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</si>
  <si>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</si>
  <si>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</si>
  <si>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</si>
  <si>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</si>
  <si>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</si>
  <si>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</si>
  <si>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</si>
  <si>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</si>
  <si>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</si>
  <si>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</si>
  <si>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</si>
  <si>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</si>
  <si>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</si>
  <si>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</si>
  <si>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</si>
  <si>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</si>
  <si>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</si>
  <si>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</si>
  <si>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</si>
  <si>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</si>
  <si>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</si>
  <si>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</si>
  <si>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</si>
  <si>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</si>
  <si>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</si>
  <si>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</si>
  <si>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</si>
  <si>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</si>
  <si>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</si>
  <si>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</si>
  <si>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</si>
  <si>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</si>
  <si>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</si>
  <si>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</si>
  <si>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</si>
  <si>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</si>
  <si>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</si>
  <si>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</si>
  <si>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</si>
  <si>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</si>
  <si>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</si>
  <si>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</si>
  <si>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</si>
  <si>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</si>
  <si>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</si>
  <si>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</si>
  <si>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</si>
  <si>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</si>
  <si>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</si>
  <si>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</si>
  <si>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</si>
  <si>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</si>
  <si>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</si>
  <si>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</si>
  <si>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</si>
  <si>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</si>
  <si>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</si>
  <si>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</si>
  <si>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</si>
  <si>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</si>
  <si>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</si>
  <si>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</si>
  <si>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</si>
  <si>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</si>
  <si>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</si>
  <si>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</si>
  <si>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</si>
  <si>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</si>
  <si>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</si>
  <si>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</si>
  <si>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</si>
  <si>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</si>
  <si>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</si>
  <si>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</si>
  <si>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</si>
  <si>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</si>
  <si>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</si>
  <si>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</si>
  <si>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</si>
  <si>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</si>
  <si>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</si>
  <si>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</si>
  <si>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</si>
  <si>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</si>
  <si>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</si>
  <si>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</si>
  <si>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</si>
  <si>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</si>
  <si>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</si>
  <si>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</si>
  <si>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</si>
  <si>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</si>
  <si>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</si>
  <si>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</si>
  <si>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</si>
  <si>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</si>
  <si>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</si>
  <si>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</si>
  <si>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</si>
  <si>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</si>
  <si>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</si>
  <si>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</si>
  <si>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</si>
  <si>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</si>
  <si>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</si>
  <si>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</si>
  <si>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</si>
  <si>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</si>
  <si>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</si>
  <si>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</si>
  <si>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</si>
  <si>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</si>
  <si>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</si>
  <si>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</si>
  <si>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</si>
  <si>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</si>
  <si>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</si>
  <si>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</si>
  <si>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</si>
  <si>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</si>
  <si>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</si>
  <si>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</si>
  <si>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</si>
  <si>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</si>
  <si>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</si>
  <si>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</si>
  <si>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</si>
  <si>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</si>
  <si>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</si>
  <si>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</si>
  <si>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</si>
  <si>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</si>
  <si>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</si>
  <si>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</si>
  <si>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</si>
  <si>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</si>
  <si>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</si>
  <si>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</si>
  <si>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</si>
  <si>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</si>
  <si>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</si>
  <si>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</si>
  <si>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</si>
  <si>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</si>
  <si>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</si>
  <si>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</si>
  <si>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</si>
  <si>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</si>
  <si>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</si>
  <si>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</si>
  <si>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</si>
  <si>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</si>
  <si>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</si>
  <si>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</si>
  <si>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</si>
  <si>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</si>
  <si>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</si>
  <si>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</si>
  <si>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</si>
  <si>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</si>
  <si>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</si>
  <si>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</si>
  <si>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</si>
  <si>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</si>
  <si>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</si>
  <si>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</si>
  <si>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</si>
  <si>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</si>
  <si>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</si>
  <si>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</si>
  <si>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</si>
  <si>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</si>
  <si>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</si>
  <si>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</si>
  <si>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</si>
  <si>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</si>
  <si>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</si>
  <si>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</si>
  <si>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</si>
  <si>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</si>
  <si>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</si>
  <si>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</si>
  <si>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</si>
  <si>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</si>
  <si>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</si>
  <si>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</si>
  <si>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</si>
  <si>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</si>
  <si>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</si>
  <si>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</si>
  <si>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</si>
  <si>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</si>
  <si>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</si>
  <si>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</si>
  <si>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</si>
  <si>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</si>
  <si>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</si>
  <si>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</si>
  <si>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</si>
  <si>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</si>
  <si>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</si>
  <si>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</si>
  <si>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</si>
  <si>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</si>
  <si>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</si>
  <si>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</si>
  <si>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</si>
  <si>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</si>
  <si>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</si>
  <si>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</si>
  <si>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</si>
  <si>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</si>
  <si>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</si>
  <si>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</si>
  <si>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</si>
  <si>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</si>
  <si>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</si>
  <si>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</si>
  <si>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</si>
  <si>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</si>
  <si>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</si>
  <si>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</si>
  <si>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</si>
  <si>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</si>
  <si>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</si>
  <si>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</si>
  <si>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</si>
  <si>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</si>
  <si>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</si>
  <si>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</si>
  <si>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</si>
  <si>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</si>
  <si>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</si>
  <si>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</si>
  <si>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</si>
  <si>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</si>
  <si>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</si>
  <si>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</si>
  <si>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</si>
  <si>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</si>
  <si>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</si>
  <si>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</si>
  <si>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</si>
  <si>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</si>
  <si>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</si>
  <si>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</si>
  <si>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</si>
  <si>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</si>
  <si>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</si>
  <si>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</si>
  <si>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</si>
  <si>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</si>
  <si>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</si>
  <si>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</si>
  <si>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</si>
  <si>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</si>
  <si>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</si>
  <si>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</si>
  <si>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</si>
  <si>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</si>
  <si>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</si>
  <si>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</si>
  <si>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</si>
  <si>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</si>
  <si>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</si>
  <si>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</si>
  <si>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</si>
  <si>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</si>
  <si>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</si>
  <si>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</si>
  <si>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</si>
  <si>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</si>
  <si>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</si>
  <si>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</si>
  <si>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</si>
  <si>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</si>
  <si>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</si>
  <si>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</si>
  <si>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</si>
  <si>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</si>
  <si>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</si>
  <si>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</si>
  <si>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</si>
  <si>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</si>
  <si>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</si>
  <si>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</si>
  <si>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</si>
  <si>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</si>
  <si>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</si>
  <si>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</si>
  <si>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</si>
  <si>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</si>
  <si>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</si>
  <si>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</si>
  <si>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</si>
  <si>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</si>
  <si>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</si>
  <si>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</si>
  <si>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</si>
  <si>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</si>
  <si>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</si>
  <si>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</si>
  <si>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</si>
  <si>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</si>
  <si>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</si>
  <si>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</si>
  <si>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</si>
  <si>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</si>
  <si>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</si>
  <si>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</si>
  <si>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</si>
  <si>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</si>
  <si>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</si>
  <si>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</si>
  <si>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</si>
  <si>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</si>
  <si>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</si>
  <si>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</si>
  <si>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</si>
  <si>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</si>
  <si>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</si>
  <si>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</si>
  <si>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</si>
  <si>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</si>
  <si>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</si>
  <si>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</si>
  <si>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</si>
  <si>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</si>
  <si>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</si>
  <si>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</si>
  <si>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</si>
  <si>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</si>
  <si>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</si>
  <si>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</si>
  <si>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</si>
  <si>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</si>
  <si>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</si>
  <si>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</si>
  <si>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</si>
  <si>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</si>
  <si>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</si>
  <si>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</si>
  <si>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</si>
  <si>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</si>
  <si>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</si>
  <si>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</si>
  <si>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</si>
  <si>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</si>
  <si>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</si>
  <si>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</si>
  <si>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</si>
  <si>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</si>
  <si>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</si>
  <si>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</si>
  <si>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</si>
  <si>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</si>
  <si>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</si>
  <si>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</si>
  <si>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</si>
  <si>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</si>
  <si>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</si>
  <si>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</si>
  <si>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</si>
  <si>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</si>
  <si>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</si>
  <si>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</si>
  <si>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</si>
  <si>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</si>
  <si>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</si>
  <si>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</si>
  <si>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</si>
  <si>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</si>
  <si>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</si>
  <si>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</si>
  <si>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</si>
  <si>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</si>
  <si>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</si>
  <si>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</si>
  <si>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</si>
  <si>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</si>
  <si>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</si>
  <si>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</si>
  <si>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</si>
  <si>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</si>
  <si>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</si>
  <si>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</si>
  <si>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</si>
  <si>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</si>
  <si>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</si>
  <si>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</si>
  <si>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</si>
  <si>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</si>
  <si>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</si>
  <si>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</si>
  <si>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</si>
  <si>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</si>
  <si>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</si>
  <si>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</si>
  <si>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</si>
  <si>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</si>
  <si>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</si>
  <si>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</si>
  <si>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</si>
  <si>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</si>
  <si>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</si>
  <si>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</si>
  <si>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</si>
  <si>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</si>
  <si>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</si>
  <si>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</si>
  <si>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</si>
  <si>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</si>
  <si>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</si>
  <si>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</si>
  <si>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</si>
  <si>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</si>
  <si>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</si>
  <si>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</si>
  <si>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</si>
  <si>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</si>
  <si>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</si>
  <si>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</si>
  <si>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</si>
  <si>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</si>
  <si>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</si>
  <si>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</si>
  <si>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</si>
  <si>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</si>
  <si>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</si>
  <si>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</si>
  <si>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</si>
  <si>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</si>
  <si>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</si>
  <si>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</si>
  <si>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</si>
  <si>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</si>
  <si>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</si>
  <si>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</si>
  <si>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</si>
  <si>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</si>
  <si>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</si>
  <si>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</si>
  <si>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</si>
  <si>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</si>
  <si>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</si>
  <si>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</si>
  <si>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</si>
  <si>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</si>
  <si>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</si>
  <si>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</si>
  <si>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</si>
  <si>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</si>
  <si>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</si>
  <si>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</si>
  <si>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</si>
  <si>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</si>
  <si>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</si>
  <si>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</si>
  <si>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</si>
  <si>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</si>
  <si>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</si>
  <si>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</si>
  <si>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</si>
  <si>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</si>
  <si>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</si>
  <si>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</si>
  <si>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</si>
  <si>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</si>
  <si>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</si>
  <si>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</si>
  <si>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</si>
  <si>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</si>
  <si>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</si>
  <si>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</si>
  <si>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</si>
  <si>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</si>
  <si>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</si>
  <si>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</si>
  <si>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</si>
  <si>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</si>
  <si>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</si>
  <si>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</si>
  <si>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</si>
  <si>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</si>
  <si>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</si>
  <si>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</si>
  <si>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</si>
  <si>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</si>
  <si>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</si>
  <si>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</si>
  <si>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</si>
  <si>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</si>
  <si>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</si>
  <si>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</si>
  <si>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</si>
  <si>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</si>
  <si>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</si>
  <si>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</si>
  <si>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</si>
  <si>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</si>
  <si>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</si>
  <si>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</si>
  <si>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</si>
  <si>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</si>
  <si>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</si>
  <si>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</si>
  <si>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</si>
  <si>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</si>
  <si>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</si>
  <si>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</si>
  <si>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</si>
  <si>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</si>
  <si>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</si>
  <si>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</si>
  <si>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</si>
  <si>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</si>
  <si>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</si>
  <si>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</si>
  <si>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</si>
  <si>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</si>
  <si>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</si>
  <si>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</si>
  <si>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</si>
  <si>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</si>
  <si>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</si>
  <si>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</si>
  <si>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</si>
  <si>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</si>
  <si>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</si>
  <si>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</si>
  <si>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</si>
  <si>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</si>
  <si>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</si>
  <si>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</si>
  <si>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</si>
  <si>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</si>
  <si>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</si>
  <si>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</si>
  <si>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</si>
  <si>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</si>
  <si>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</si>
  <si>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</si>
  <si>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</si>
  <si>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</si>
  <si>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</si>
  <si>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</si>
  <si>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</si>
  <si>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</si>
  <si>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</si>
  <si>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</si>
  <si>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</si>
  <si>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</si>
  <si>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</si>
  <si>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</si>
  <si>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</si>
  <si>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</si>
  <si>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</si>
  <si>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</si>
  <si>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</si>
  <si>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</si>
  <si>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</si>
  <si>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</si>
  <si>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</si>
  <si>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</si>
  <si>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</si>
  <si>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</si>
  <si>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</si>
  <si>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</si>
  <si>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</si>
  <si>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</si>
  <si>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</si>
  <si>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</si>
  <si>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</si>
  <si>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</si>
  <si>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</si>
  <si>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</si>
  <si>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</si>
  <si>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</si>
  <si>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</si>
  <si>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</si>
  <si>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</si>
  <si>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</si>
  <si>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</si>
  <si>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</si>
  <si>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</si>
  <si>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</si>
  <si>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</si>
  <si>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</si>
  <si>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</si>
  <si>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</si>
  <si>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</si>
  <si>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</si>
  <si>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</si>
  <si>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</si>
  <si>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</si>
  <si>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</si>
  <si>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</si>
  <si>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</si>
  <si>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</si>
  <si>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</si>
  <si>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</si>
  <si>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</si>
  <si>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</si>
  <si>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</si>
  <si>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</si>
  <si>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</si>
  <si>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</si>
  <si>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</si>
  <si>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</si>
  <si>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</si>
  <si>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</si>
  <si>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</si>
  <si>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</si>
  <si>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</si>
  <si>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</si>
  <si>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</si>
  <si>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</si>
  <si>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</si>
  <si>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</si>
  <si>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</si>
  <si>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</si>
  <si>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</si>
  <si>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</si>
  <si>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</si>
  <si>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</si>
  <si>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</si>
  <si>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</si>
  <si>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</si>
  <si>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</si>
  <si>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</si>
  <si>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</si>
  <si>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</si>
  <si>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</si>
  <si>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</si>
  <si>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</si>
  <si>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</si>
  <si>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</si>
  <si>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</si>
  <si>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</si>
  <si>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</si>
  <si>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</si>
  <si>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</si>
  <si>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</si>
  <si>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</si>
  <si>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</si>
  <si>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</si>
  <si>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</si>
  <si>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</si>
  <si>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</si>
  <si>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</si>
  <si>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</si>
  <si>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</si>
  <si>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</si>
  <si>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</si>
  <si>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</si>
  <si>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</si>
  <si>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</si>
  <si>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</si>
  <si>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</si>
  <si>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</si>
  <si>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</si>
  <si>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</si>
  <si>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</si>
  <si>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</si>
  <si>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</si>
  <si>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</si>
  <si>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</si>
  <si>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</si>
  <si>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</si>
  <si>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</si>
  <si>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</si>
  <si>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</si>
  <si>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</si>
  <si>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</si>
  <si>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</si>
  <si>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</si>
  <si>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</si>
  <si>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</si>
  <si>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</si>
  <si>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</si>
  <si>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</si>
  <si>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</si>
  <si>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</si>
  <si>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</si>
  <si>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</si>
  <si>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</si>
  <si>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</si>
  <si>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</si>
  <si>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</si>
  <si>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</si>
  <si>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</si>
  <si>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</si>
  <si>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</si>
  <si>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</si>
  <si>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</si>
  <si>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</si>
  <si>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</si>
  <si>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</si>
  <si>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</si>
  <si>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</si>
  <si>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</si>
  <si>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</si>
  <si>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</si>
  <si>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</si>
  <si>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</si>
  <si>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</si>
  <si>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</si>
  <si>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</si>
  <si>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</si>
  <si>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</si>
  <si>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</si>
  <si>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</si>
  <si>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</si>
  <si>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</si>
  <si>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</si>
  <si>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</si>
  <si>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</si>
  <si>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</si>
  <si>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</si>
  <si>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</si>
  <si>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</si>
  <si>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</si>
  <si>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</si>
  <si>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</si>
  <si>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</si>
  <si>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</si>
  <si>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</si>
  <si>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</si>
  <si>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</si>
  <si>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</si>
  <si>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</si>
  <si>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</si>
  <si>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</si>
  <si>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</si>
  <si>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</si>
  <si>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</si>
  <si>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</si>
  <si>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</si>
  <si>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</si>
  <si>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</si>
  <si>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</si>
  <si>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</si>
  <si>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</si>
  <si>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</si>
  <si>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</si>
  <si>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</si>
  <si>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</si>
  <si>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</si>
  <si>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</si>
  <si>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</si>
  <si>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</si>
  <si>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</si>
  <si>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</si>
  <si>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</si>
  <si>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</si>
  <si>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</si>
  <si>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</si>
  <si>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</si>
  <si>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</si>
  <si>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</si>
  <si>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</si>
  <si>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</si>
  <si>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</si>
  <si>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</si>
  <si>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</si>
  <si>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</si>
  <si>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</si>
  <si>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</si>
  <si>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</si>
  <si>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</si>
  <si>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</si>
  <si>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</si>
  <si>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</si>
  <si>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</si>
  <si>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</si>
  <si>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</si>
  <si>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</si>
  <si>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</si>
  <si>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</si>
  <si>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</si>
  <si>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</si>
  <si>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</si>
  <si>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</si>
  <si>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</si>
  <si>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</si>
  <si>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</si>
  <si>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</si>
  <si>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</si>
  <si>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</si>
  <si>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</si>
  <si>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</si>
  <si>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</si>
  <si>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</si>
  <si>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</si>
  <si>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</si>
  <si>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</si>
  <si>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</si>
  <si>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</si>
  <si>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</si>
  <si>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</si>
  <si>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</si>
  <si>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</si>
  <si>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</si>
  <si>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</si>
  <si>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</si>
  <si>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</si>
  <si>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</si>
  <si>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</si>
  <si>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</si>
  <si>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</si>
  <si>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</si>
  <si>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</si>
  <si>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</si>
  <si>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</si>
  <si>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</si>
  <si>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</si>
  <si>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</si>
  <si>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</si>
  <si>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</si>
  <si>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</si>
  <si>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</si>
  <si>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</si>
  <si>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</si>
  <si>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</si>
  <si>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</si>
  <si>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</si>
  <si>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</si>
  <si>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</si>
  <si>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</si>
  <si>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</si>
  <si>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</si>
  <si>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</si>
  <si>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</si>
  <si>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</si>
  <si>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</si>
  <si>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</si>
  <si>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</si>
  <si>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</si>
  <si>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</si>
  <si>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</si>
  <si>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</si>
  <si>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</si>
  <si>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</si>
  <si>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</si>
  <si>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</si>
  <si>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</si>
  <si>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</si>
  <si>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</si>
  <si>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</si>
  <si>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</si>
  <si>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</si>
  <si>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</si>
  <si>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</si>
  <si>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</si>
  <si>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</si>
  <si>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</si>
  <si>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</si>
  <si>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</si>
  <si>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</si>
  <si>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</si>
  <si>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</si>
  <si>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</si>
  <si>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</si>
  <si>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</si>
  <si>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</si>
  <si>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</si>
  <si>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</si>
  <si>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</si>
  <si>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</si>
  <si>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</si>
  <si>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</si>
  <si>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</si>
  <si>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</si>
  <si>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</si>
  <si>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</si>
  <si>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</si>
  <si>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</si>
  <si>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</si>
  <si>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</si>
  <si>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</si>
  <si>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</si>
  <si>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</si>
  <si>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</si>
  <si>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</si>
  <si>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</si>
  <si>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</si>
  <si>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</si>
  <si>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</si>
  <si>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</si>
  <si>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</si>
  <si>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</si>
  <si>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</si>
  <si>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</si>
  <si>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</si>
  <si>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</si>
  <si>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</si>
  <si>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</si>
  <si>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</si>
  <si>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</si>
  <si>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</si>
  <si>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</si>
  <si>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</si>
  <si>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</si>
  <si>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</si>
  <si>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</si>
  <si>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</si>
  <si>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</si>
  <si>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</si>
  <si>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</si>
  <si>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</si>
  <si>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</si>
  <si>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</si>
  <si>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</si>
  <si>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</si>
  <si>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</si>
  <si>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</si>
  <si>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</si>
  <si>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</si>
  <si>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</si>
  <si>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</si>
  <si>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</si>
  <si>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</si>
  <si>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</si>
  <si>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</si>
  <si>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</si>
  <si>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</si>
  <si>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</si>
  <si>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</si>
  <si>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</si>
  <si>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</si>
  <si>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</si>
  <si>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</si>
  <si>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</si>
  <si>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</si>
  <si>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</si>
  <si>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</si>
  <si>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</si>
  <si>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</si>
  <si>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</si>
  <si>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</si>
  <si>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</si>
  <si>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</si>
  <si>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</si>
  <si>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</si>
  <si>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</si>
  <si>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</si>
  <si>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</si>
  <si>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</si>
  <si>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</si>
  <si>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</si>
  <si>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</si>
  <si>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</si>
  <si>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</si>
  <si>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</si>
  <si>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</si>
  <si>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</si>
  <si>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</si>
  <si>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</si>
  <si>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</si>
  <si>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</si>
  <si>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</si>
  <si>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</si>
  <si>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</si>
  <si>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</si>
  <si>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</si>
  <si>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</si>
  <si>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</si>
  <si>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</si>
  <si>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</si>
  <si>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</si>
  <si>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</si>
  <si>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</si>
  <si>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</si>
  <si>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</si>
  <si>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</si>
  <si>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</si>
  <si>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</si>
  <si>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</si>
  <si>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</si>
  <si>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</si>
  <si>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</si>
  <si>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</si>
  <si>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</si>
  <si>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</si>
  <si>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</si>
  <si>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</si>
  <si>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</si>
  <si>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</si>
  <si>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</si>
  <si>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</si>
  <si>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</si>
  <si>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</si>
  <si>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</si>
  <si>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</si>
  <si>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</si>
  <si>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</si>
  <si>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</si>
  <si>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</si>
  <si>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</si>
  <si>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</si>
  <si>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</si>
  <si>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</si>
  <si>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</si>
  <si>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</si>
  <si>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</si>
  <si>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</si>
  <si>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</si>
  <si>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</si>
  <si>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</si>
  <si>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</si>
  <si>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</si>
  <si>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</si>
  <si>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</si>
  <si>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</si>
  <si>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</si>
  <si>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</si>
  <si>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</si>
  <si>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</si>
  <si>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</si>
  <si>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</si>
  <si>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</si>
  <si>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</si>
  <si>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</si>
  <si>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</si>
  <si>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</si>
  <si>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</si>
  <si>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</si>
  <si>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</si>
  <si>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</si>
  <si>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</si>
  <si>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</si>
  <si>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</si>
  <si>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</si>
  <si>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</si>
  <si>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</si>
  <si>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</si>
  <si>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</si>
  <si>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</si>
  <si>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</si>
  <si>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</si>
  <si>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</si>
  <si>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</si>
  <si>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</si>
  <si>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</si>
  <si>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</si>
  <si>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</si>
  <si>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</si>
  <si>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</si>
  <si>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</si>
  <si>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</si>
  <si>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</si>
  <si>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</si>
  <si>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</si>
  <si>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</si>
  <si>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</si>
  <si>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</si>
  <si>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</si>
  <si>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</si>
  <si>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</si>
  <si>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</si>
  <si>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</si>
  <si>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</si>
  <si>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</si>
  <si>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</si>
  <si>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</si>
  <si>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</si>
  <si>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</si>
  <si>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</si>
  <si>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</si>
  <si>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</si>
  <si>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</si>
  <si>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</si>
  <si>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</si>
  <si>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</si>
  <si>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</si>
  <si>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</si>
  <si>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</si>
  <si>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</si>
  <si>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</si>
  <si>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</si>
  <si>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</si>
  <si>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</si>
  <si>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</si>
  <si>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</si>
  <si>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</si>
  <si>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</si>
  <si>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</si>
  <si>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</si>
  <si>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</si>
  <si>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</si>
  <si>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</si>
  <si>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</si>
  <si>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</si>
  <si>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</si>
  <si>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</si>
  <si>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</si>
  <si>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</si>
  <si>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</si>
  <si>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</si>
  <si>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</si>
  <si>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</si>
  <si>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</si>
  <si>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</si>
  <si>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</si>
  <si>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</si>
  <si>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</si>
  <si>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</si>
  <si>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</si>
  <si>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</si>
  <si>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</si>
  <si>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</si>
  <si>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</si>
  <si>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</si>
  <si>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</si>
  <si>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</si>
  <si>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</si>
  <si>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</si>
  <si>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</si>
  <si>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</si>
  <si>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</si>
  <si>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</si>
  <si>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</si>
  <si>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</si>
  <si>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</si>
  <si>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</si>
  <si>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</si>
  <si>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</si>
  <si>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</si>
  <si>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</si>
  <si>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</si>
  <si>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</si>
  <si>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</si>
  <si>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</si>
  <si>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</si>
  <si>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</si>
  <si>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</si>
  <si>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</si>
  <si>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</si>
  <si>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</si>
  <si>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</si>
  <si>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</si>
  <si>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</si>
  <si>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</si>
  <si>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</si>
  <si>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</si>
  <si>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</si>
  <si>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</si>
  <si>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</si>
  <si>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</si>
  <si>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</si>
  <si>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</si>
  <si>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</si>
  <si>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</si>
  <si>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</si>
  <si>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</si>
  <si>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</si>
  <si>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</si>
  <si>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</si>
  <si>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</si>
  <si>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</si>
  <si>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</si>
  <si>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</si>
  <si>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</si>
  <si>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</si>
  <si>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</si>
  <si>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</si>
  <si>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</si>
  <si>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</si>
  <si>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</si>
  <si>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</si>
  <si>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</si>
  <si>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</si>
  <si>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</si>
  <si>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</si>
  <si>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</si>
  <si>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</si>
  <si>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</si>
  <si>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</si>
  <si>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</si>
  <si>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</si>
  <si>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</si>
  <si>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</si>
  <si>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</si>
  <si>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</si>
  <si>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</si>
  <si>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</si>
  <si>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</si>
  <si>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</si>
  <si>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</si>
  <si>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</si>
  <si>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</si>
  <si>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</si>
  <si>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</si>
  <si>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</si>
  <si>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</si>
  <si>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</si>
  <si>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</si>
  <si>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</si>
  <si>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</si>
  <si>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</si>
  <si>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</si>
  <si>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</si>
  <si>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</si>
  <si>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</si>
  <si>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</si>
  <si>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</si>
  <si>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</si>
  <si>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</si>
  <si>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</si>
  <si>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</si>
  <si>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</si>
  <si>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</si>
  <si>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</si>
  <si>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</si>
  <si>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</si>
  <si>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</si>
  <si>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</si>
  <si>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</si>
  <si>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</si>
  <si>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</si>
  <si>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</si>
  <si>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</si>
  <si>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</si>
  <si>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</si>
  <si>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</si>
  <si>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</si>
  <si>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</si>
  <si>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</si>
  <si>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</si>
  <si>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</si>
  <si>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</si>
  <si>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</si>
  <si>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</si>
  <si>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</si>
  <si>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</si>
  <si>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</si>
  <si>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</si>
  <si>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</si>
  <si>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</si>
  <si>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</si>
  <si>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</si>
  <si>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</si>
  <si>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</si>
  <si>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</si>
  <si>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</si>
  <si>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</si>
  <si>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</si>
  <si>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</si>
  <si>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</si>
  <si>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</si>
  <si>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</si>
  <si>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</si>
  <si>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</si>
  <si>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</si>
  <si>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</si>
  <si>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</si>
  <si>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</si>
  <si>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</si>
  <si>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</si>
  <si>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</si>
  <si>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</si>
  <si>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</si>
  <si>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</si>
  <si>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</si>
  <si>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</si>
  <si>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</si>
  <si>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</si>
  <si>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</si>
  <si>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</si>
  <si>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</si>
  <si>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</si>
  <si>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</si>
  <si>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</si>
  <si>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</si>
  <si>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</si>
  <si>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</si>
  <si>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</si>
  <si>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</si>
  <si>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</si>
  <si>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</si>
  <si>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</si>
  <si>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</si>
  <si>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</si>
  <si>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</si>
  <si>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</si>
  <si>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</si>
  <si>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</si>
  <si>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</si>
  <si>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</si>
  <si>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</si>
  <si>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</si>
  <si>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</si>
  <si>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</si>
  <si>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</si>
  <si>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</si>
  <si>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</si>
  <si>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</si>
  <si>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</si>
  <si>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</si>
  <si>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</si>
  <si>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</si>
  <si>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</si>
  <si>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</si>
  <si>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</si>
  <si>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</si>
  <si>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</si>
  <si>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</si>
  <si>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</si>
  <si>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</si>
  <si>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</si>
  <si>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</si>
  <si>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</si>
  <si>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</si>
  <si>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</si>
  <si>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</si>
  <si>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</si>
  <si>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</si>
  <si>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</si>
  <si>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</si>
  <si>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</si>
  <si>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</si>
  <si>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</si>
  <si>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</si>
  <si>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</si>
  <si>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</si>
  <si>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</si>
  <si>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</si>
  <si>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</si>
  <si>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</si>
  <si>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</si>
  <si>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</si>
  <si>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</si>
  <si>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</si>
  <si>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</si>
  <si>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</si>
  <si>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</si>
  <si>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</si>
  <si>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</si>
  <si>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</si>
  <si>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</si>
  <si>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</si>
  <si>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</si>
  <si>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</si>
  <si>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</si>
  <si>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</si>
  <si>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</si>
  <si>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</si>
  <si>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</si>
  <si>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</si>
  <si>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</si>
  <si>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</si>
  <si>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</si>
  <si>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</si>
  <si>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</si>
  <si>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</si>
  <si>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</si>
  <si>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</si>
  <si>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</si>
  <si>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</si>
  <si>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</si>
  <si>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</si>
  <si>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</si>
  <si>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</si>
  <si>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</si>
  <si>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</si>
  <si>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</si>
  <si>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</si>
  <si>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</si>
  <si>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</si>
  <si>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</si>
  <si>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</si>
  <si>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</si>
  <si>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</si>
  <si>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</si>
  <si>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</si>
  <si>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</si>
  <si>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</si>
  <si>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</si>
  <si>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</si>
  <si>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</si>
  <si>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</si>
  <si>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</si>
  <si>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</si>
  <si>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</si>
  <si>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</si>
  <si>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</si>
  <si>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</si>
  <si>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</si>
  <si>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</si>
  <si>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</si>
  <si>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</si>
  <si>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</si>
  <si>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</si>
  <si>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</si>
  <si>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</si>
  <si>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</si>
  <si>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</si>
  <si>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</si>
  <si>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</si>
  <si>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</si>
  <si>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</si>
  <si>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</si>
  <si>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</si>
  <si>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</si>
  <si>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</si>
  <si>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</si>
  <si>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</si>
  <si>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</si>
  <si>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</si>
  <si>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</si>
  <si>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</si>
  <si>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</si>
  <si>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</si>
  <si>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</si>
  <si>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</si>
  <si>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</si>
  <si>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</si>
  <si>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</si>
  <si>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</si>
  <si>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</si>
  <si>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</si>
  <si>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</si>
  <si>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</si>
  <si>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</si>
  <si>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</si>
  <si>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</si>
  <si>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</si>
  <si>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</si>
  <si>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</si>
  <si>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</si>
  <si>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</si>
  <si>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</si>
  <si>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</si>
  <si>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</si>
  <si>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</si>
  <si>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</si>
  <si>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</si>
  <si>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</si>
  <si>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</si>
  <si>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</si>
  <si>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</si>
  <si>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</si>
  <si>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</si>
  <si>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</si>
  <si>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</si>
  <si>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</si>
  <si>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</si>
  <si>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</si>
  <si>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</si>
  <si>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</si>
  <si>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</si>
  <si>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</si>
  <si>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</si>
  <si>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</si>
  <si>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</si>
  <si>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</si>
  <si>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</si>
  <si>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</si>
  <si>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</si>
  <si>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</si>
  <si>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</si>
  <si>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</si>
  <si>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</si>
  <si>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</si>
  <si>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</si>
  <si>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</si>
  <si>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</si>
  <si>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</si>
  <si>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</si>
  <si>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</si>
  <si>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</si>
  <si>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</si>
  <si>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</si>
  <si>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</si>
  <si>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</si>
  <si>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</si>
  <si>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</si>
  <si>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</si>
  <si>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</si>
  <si>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</si>
  <si>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</si>
  <si>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</si>
  <si>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</si>
  <si>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</si>
  <si>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</si>
  <si>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</si>
  <si>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</si>
  <si>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</si>
  <si>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</si>
  <si>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</si>
  <si>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</si>
  <si>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</si>
  <si>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</si>
  <si>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</si>
  <si>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</si>
  <si>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</si>
  <si>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</si>
  <si>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</si>
  <si>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</si>
  <si>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</si>
  <si>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</si>
  <si>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</si>
  <si>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</si>
  <si>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</si>
  <si>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</si>
  <si>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</si>
  <si>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</si>
  <si>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</si>
  <si>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</si>
  <si>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</si>
  <si>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</si>
  <si>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</si>
  <si>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</si>
  <si>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</si>
  <si>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</si>
  <si>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</si>
  <si>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</si>
  <si>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</si>
  <si>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</si>
  <si>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</si>
  <si>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</si>
  <si>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</si>
  <si>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</si>
  <si>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</si>
  <si>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</si>
  <si>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</si>
  <si>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</si>
  <si>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</si>
  <si>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</si>
  <si>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</si>
  <si>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</si>
  <si>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</si>
  <si>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</si>
  <si>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</si>
  <si>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</si>
  <si>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</si>
  <si>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</si>
  <si>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</si>
  <si>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</si>
  <si>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</si>
  <si>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</si>
  <si>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</si>
  <si>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</si>
  <si>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</si>
  <si>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</si>
  <si>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</si>
  <si>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</si>
  <si>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</si>
  <si>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</si>
  <si>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</si>
  <si>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</si>
  <si>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</si>
  <si>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</si>
  <si>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</si>
  <si>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</si>
  <si>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</si>
  <si>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</si>
  <si>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</si>
  <si>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</si>
  <si>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</si>
  <si>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</si>
  <si>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</si>
  <si>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</si>
  <si>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</si>
  <si>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</si>
  <si>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</si>
  <si>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</si>
  <si>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</si>
  <si>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</si>
  <si>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</si>
  <si>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</si>
  <si>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</si>
  <si>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</si>
  <si>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</si>
  <si>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</si>
  <si>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</si>
  <si>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</si>
  <si>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</si>
  <si>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</si>
  <si>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</si>
  <si>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</si>
  <si>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</si>
  <si>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</si>
  <si>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</si>
  <si>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</si>
  <si>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</si>
  <si>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</si>
  <si>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</si>
  <si>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</si>
  <si>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</si>
  <si>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</si>
  <si>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</si>
  <si>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</si>
  <si>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</si>
  <si>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</si>
  <si>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</si>
  <si>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</si>
  <si>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</si>
  <si>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</si>
  <si>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</si>
  <si>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</si>
  <si>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</si>
  <si>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</si>
  <si>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</si>
  <si>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</si>
  <si>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</si>
  <si>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</si>
  <si>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</si>
  <si>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</si>
  <si>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</si>
  <si>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</si>
  <si>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</si>
  <si>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</si>
  <si>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</si>
  <si>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</si>
  <si>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</si>
  <si>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</si>
  <si>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</si>
  <si>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</si>
  <si>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</si>
  <si>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</si>
  <si>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</si>
  <si>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</si>
  <si>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</si>
  <si>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</si>
  <si>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</si>
  <si>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</si>
  <si>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</si>
  <si>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</si>
  <si>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</si>
  <si>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</si>
  <si>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</si>
  <si>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</si>
  <si>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</si>
  <si>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</si>
  <si>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</si>
  <si>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</si>
  <si>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</si>
  <si>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</si>
  <si>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</si>
  <si>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</si>
  <si>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</si>
  <si>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</si>
  <si>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</si>
  <si>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</si>
  <si>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</si>
  <si>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</si>
  <si>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</si>
  <si>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</si>
  <si>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</si>
  <si>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</si>
  <si>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</si>
  <si>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</si>
  <si>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</si>
  <si>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</si>
  <si>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</si>
  <si>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</si>
  <si>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</si>
  <si>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</si>
  <si>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</si>
  <si>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</si>
  <si>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</si>
  <si>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</si>
  <si>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</si>
  <si>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</si>
  <si>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</si>
  <si>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</si>
  <si>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</si>
  <si>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</si>
  <si>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</si>
  <si>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</si>
  <si>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</si>
  <si>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</si>
  <si>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</si>
  <si>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</si>
  <si>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</si>
  <si>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</si>
  <si>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</si>
  <si>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</si>
  <si>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</si>
  <si>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</si>
  <si>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</si>
  <si>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</si>
  <si>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</si>
  <si>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</si>
  <si>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</si>
  <si>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</si>
  <si>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</si>
  <si>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</si>
  <si>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</si>
  <si>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</si>
  <si>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</si>
  <si>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</si>
  <si>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</si>
  <si>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</si>
  <si>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</si>
  <si>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</si>
  <si>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</si>
  <si>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</si>
  <si>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</si>
  <si>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</si>
  <si>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</si>
  <si>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</si>
  <si>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</si>
  <si>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</si>
  <si>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</si>
  <si>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</si>
  <si>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</si>
  <si>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</si>
  <si>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</si>
  <si>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</si>
  <si>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</si>
  <si>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</si>
  <si>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</si>
  <si>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</si>
  <si>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</si>
  <si>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</si>
  <si>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</si>
  <si>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</si>
  <si>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</si>
  <si>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</si>
  <si>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</si>
  <si>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</si>
  <si>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</si>
  <si>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</si>
  <si>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</si>
  <si>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</si>
  <si>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</si>
  <si>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</si>
  <si>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</si>
  <si>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</si>
  <si>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</si>
  <si>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</si>
  <si>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</si>
  <si>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</si>
  <si>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</si>
  <si>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</si>
  <si>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</si>
  <si>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</si>
  <si>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</si>
  <si>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</si>
  <si>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</si>
  <si>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</si>
  <si>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</si>
  <si>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</si>
  <si>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</si>
  <si>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</si>
  <si>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</si>
  <si>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</si>
  <si>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</si>
  <si>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</si>
  <si>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</si>
  <si>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</si>
  <si>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</si>
  <si>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</si>
  <si>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</si>
  <si>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</si>
  <si>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</si>
  <si>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</si>
  <si>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</si>
  <si>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</si>
  <si>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</si>
  <si>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</si>
  <si>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</si>
  <si>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</si>
  <si>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</si>
  <si>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</si>
  <si>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</si>
  <si>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</si>
  <si>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</si>
  <si>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</si>
  <si>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</si>
  <si>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</si>
  <si>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</si>
  <si>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</si>
  <si>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</si>
  <si>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</si>
  <si>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</si>
  <si>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</si>
  <si>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</si>
  <si>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</si>
  <si>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</si>
  <si>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</si>
  <si>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</si>
  <si>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</si>
  <si>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</si>
  <si>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</si>
  <si>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</si>
  <si>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</si>
  <si>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</si>
  <si>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</si>
  <si>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</si>
  <si>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</si>
  <si>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</si>
  <si>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</si>
  <si>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</si>
  <si>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</si>
  <si>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</si>
  <si>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</si>
  <si>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</si>
  <si>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</si>
  <si>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</si>
  <si>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</si>
  <si>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</si>
  <si>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</si>
  <si>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</si>
  <si>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</si>
  <si>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</si>
  <si>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</si>
  <si>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</si>
  <si>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</si>
  <si>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</si>
  <si>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</si>
  <si>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</si>
  <si>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</si>
  <si>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</si>
  <si>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</si>
  <si>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</si>
  <si>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</si>
  <si>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</si>
  <si>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</si>
  <si>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</si>
  <si>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</si>
  <si>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</si>
  <si>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</si>
  <si>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</si>
  <si>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</si>
  <si>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</si>
  <si>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</si>
  <si>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</si>
  <si>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</si>
  <si>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</si>
  <si>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</si>
  <si>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</si>
  <si>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</si>
  <si>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</si>
  <si>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</si>
  <si>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</si>
  <si>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</si>
  <si>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</si>
  <si>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</si>
  <si>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</si>
  <si>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</si>
  <si>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</si>
  <si>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</si>
  <si>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</si>
  <si>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</si>
  <si>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</si>
  <si>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</si>
  <si>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</si>
  <si>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</si>
  <si>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</si>
  <si>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</si>
  <si>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</si>
  <si>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</si>
  <si>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</si>
  <si>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</si>
  <si>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</si>
  <si>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</si>
  <si>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</si>
  <si>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</si>
  <si>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</si>
  <si>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</si>
  <si>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</si>
  <si>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</si>
  <si>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</si>
  <si>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</si>
  <si>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</si>
  <si>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</si>
  <si>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</si>
  <si>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</si>
  <si>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</si>
  <si>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</si>
  <si>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</si>
  <si>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</si>
  <si>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</si>
  <si>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</si>
  <si>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</si>
  <si>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</si>
  <si>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</si>
  <si>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</si>
  <si>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</si>
  <si>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</si>
  <si>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</si>
  <si>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</si>
  <si>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</si>
  <si>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</si>
  <si>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</si>
  <si>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</si>
  <si>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</si>
  <si>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</si>
  <si>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</si>
  <si>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</si>
  <si>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</si>
  <si>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</si>
  <si>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</si>
  <si>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</si>
  <si>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</si>
  <si>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</si>
  <si>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</si>
  <si>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</si>
  <si>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</si>
  <si>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</si>
  <si>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</si>
  <si>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</si>
  <si>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</si>
  <si>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</si>
  <si>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</si>
  <si>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</si>
  <si>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</si>
  <si>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</si>
  <si>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</si>
  <si>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</si>
  <si>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</si>
  <si>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</si>
  <si>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</si>
  <si>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</si>
  <si>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</si>
  <si>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</si>
  <si>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</si>
  <si>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</si>
  <si>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</si>
  <si>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</si>
  <si>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</si>
  <si>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</si>
  <si>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</si>
  <si>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</si>
  <si>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</si>
  <si>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</si>
  <si>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</si>
  <si>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</si>
  <si>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</si>
  <si>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</si>
  <si>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</si>
  <si>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</si>
  <si>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</si>
  <si>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</si>
  <si>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</si>
  <si>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</si>
  <si>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</si>
  <si>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</si>
  <si>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</si>
  <si>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</si>
  <si>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</si>
  <si>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</si>
  <si>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</si>
  <si>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</si>
  <si>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</si>
  <si>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</si>
  <si>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</si>
  <si>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</si>
  <si>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</si>
  <si>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</si>
  <si>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</si>
  <si>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</si>
  <si>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</si>
  <si>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</si>
  <si>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</si>
  <si>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</si>
  <si>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</si>
  <si>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</si>
  <si>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</si>
  <si>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</si>
  <si>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</si>
  <si>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</si>
  <si>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</si>
  <si>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</si>
  <si>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</si>
  <si>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</si>
  <si>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</si>
  <si>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</si>
  <si>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</si>
  <si>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</si>
  <si>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</si>
  <si>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</si>
  <si>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</si>
  <si>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</si>
  <si>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</si>
  <si>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</si>
  <si>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</si>
  <si>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</si>
  <si>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</si>
  <si>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</si>
  <si>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</si>
  <si>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</si>
  <si>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</si>
  <si>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</si>
  <si>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</si>
  <si>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</si>
  <si>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</si>
  <si>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</si>
  <si>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</si>
  <si>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</si>
  <si>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</si>
  <si>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</si>
  <si>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</si>
  <si>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</si>
  <si>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</si>
  <si>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</si>
  <si>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</si>
  <si>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</si>
  <si>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</si>
  <si>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</si>
  <si>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</si>
  <si>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</si>
  <si>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</si>
  <si>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</si>
  <si>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</si>
  <si>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</si>
  <si>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</si>
  <si>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</si>
  <si>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</si>
  <si>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</si>
  <si>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</si>
  <si>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</si>
  <si>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</si>
  <si>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</si>
  <si>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</si>
  <si>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</si>
  <si>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</si>
  <si>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</si>
  <si>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</si>
  <si>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</si>
  <si>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</si>
  <si>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</si>
  <si>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</si>
  <si>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</si>
  <si>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</si>
  <si>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</si>
  <si>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</si>
  <si>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</si>
  <si>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</si>
  <si>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</si>
  <si>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</si>
  <si>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</si>
  <si>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</si>
  <si>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</si>
  <si>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</si>
  <si>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</si>
  <si>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</si>
  <si>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</si>
  <si>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</si>
  <si>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</si>
  <si>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</si>
  <si>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</si>
  <si>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</si>
  <si>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</si>
  <si>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</si>
  <si>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</si>
  <si>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</si>
  <si>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</si>
  <si>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</si>
  <si>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</si>
  <si>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</si>
  <si>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</si>
  <si>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</si>
  <si>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</si>
  <si>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</si>
  <si>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</si>
  <si>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</si>
  <si>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</si>
  <si>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</si>
  <si>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</si>
  <si>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</si>
  <si>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</si>
  <si>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</si>
  <si>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</si>
  <si>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</si>
  <si>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</si>
  <si>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</si>
  <si>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</si>
  <si>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</si>
  <si>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</si>
  <si>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</si>
  <si>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</si>
  <si>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</si>
  <si>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</si>
  <si>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</si>
  <si>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</si>
  <si>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</si>
  <si>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</si>
  <si>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</si>
  <si>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</si>
  <si>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</si>
  <si>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</si>
  <si>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</si>
  <si>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</si>
  <si>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</si>
  <si>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</si>
  <si>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</si>
  <si>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</si>
  <si>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</si>
  <si>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</si>
  <si>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</si>
  <si>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</si>
  <si>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</si>
  <si>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</si>
  <si>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</si>
  <si>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</si>
  <si>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</si>
  <si>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</si>
  <si>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</si>
  <si>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</si>
  <si>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</si>
  <si>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</si>
  <si>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</si>
  <si>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</si>
  <si>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</si>
  <si>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</si>
  <si>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</si>
  <si>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</si>
  <si>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</si>
  <si>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</si>
  <si>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</si>
  <si>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</si>
  <si>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</si>
  <si>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</si>
  <si>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</si>
  <si>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</si>
  <si>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</si>
  <si>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</si>
  <si>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</si>
  <si>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</si>
  <si>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</si>
  <si>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</si>
  <si>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</si>
  <si>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</si>
  <si>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</si>
  <si>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</si>
  <si>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</si>
  <si>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</si>
  <si>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</si>
  <si>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</si>
  <si>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</si>
  <si>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</si>
  <si>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</si>
  <si>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</si>
  <si>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</si>
  <si>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</si>
  <si>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</si>
  <si>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</si>
  <si>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</si>
  <si>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</si>
  <si>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</si>
  <si>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</si>
  <si>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</si>
  <si>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</si>
  <si>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</si>
  <si>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</si>
  <si>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</si>
  <si>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</si>
  <si>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</si>
  <si>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</si>
  <si>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</si>
  <si>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</si>
  <si>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</si>
  <si>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</si>
  <si>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</si>
  <si>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</si>
  <si>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</si>
  <si>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</si>
  <si>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</si>
  <si>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</si>
  <si>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</si>
  <si>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</si>
  <si>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</si>
  <si>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</si>
  <si>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</si>
  <si>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</si>
  <si>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</si>
  <si>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</si>
  <si>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</si>
  <si>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</si>
  <si>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</si>
  <si>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</si>
  <si>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</si>
  <si>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</si>
  <si>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</si>
  <si>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</si>
  <si>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</si>
  <si>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</si>
  <si>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</si>
  <si>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</si>
  <si>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</si>
  <si>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</si>
  <si>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</si>
  <si>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</si>
  <si>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</si>
  <si>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</si>
  <si>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</si>
  <si>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</si>
  <si>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</si>
  <si>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</si>
  <si>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</si>
  <si>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</si>
  <si>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</si>
  <si>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</si>
  <si>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</si>
  <si>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</si>
  <si>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</si>
  <si>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</si>
  <si>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</si>
  <si>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</si>
  <si>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</si>
  <si>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</si>
  <si>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</si>
  <si>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</si>
  <si>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</si>
  <si>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</si>
  <si>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</si>
  <si>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</si>
  <si>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</si>
  <si>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</si>
  <si>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</si>
  <si>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</si>
  <si>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</si>
  <si>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</si>
  <si>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</si>
  <si>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</si>
  <si>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</si>
  <si>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</si>
  <si>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</si>
  <si>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</si>
  <si>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</si>
  <si>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</si>
  <si>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</si>
  <si>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</si>
  <si>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</si>
  <si>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</si>
  <si>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</si>
  <si>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</si>
  <si>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</si>
  <si>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</si>
  <si>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</si>
  <si>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</si>
  <si>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</si>
  <si>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</si>
  <si>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</si>
  <si>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</si>
  <si>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</si>
  <si>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</si>
  <si>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</si>
  <si>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</si>
  <si>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</si>
  <si>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</si>
  <si>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</si>
  <si>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</si>
  <si>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</si>
  <si>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</si>
  <si>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</si>
  <si>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</si>
  <si>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</si>
  <si>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</si>
  <si>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</si>
  <si>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</si>
  <si>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</si>
  <si>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</si>
  <si>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</si>
  <si>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</si>
  <si>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</si>
  <si>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</si>
  <si>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</si>
  <si>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</si>
  <si>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</si>
  <si>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</si>
  <si>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</si>
  <si>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</si>
  <si>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</si>
  <si>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</si>
  <si>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</si>
  <si>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</si>
  <si>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</si>
  <si>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</si>
  <si>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</si>
  <si>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</si>
  <si>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</si>
  <si>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</si>
  <si>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</si>
  <si>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</si>
  <si>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</si>
  <si>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</si>
  <si>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</si>
  <si>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</si>
  <si>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</si>
  <si>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</si>
  <si>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</si>
  <si>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</si>
  <si>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</si>
  <si>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</si>
  <si>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</si>
  <si>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</si>
  <si>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</si>
  <si>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</si>
  <si>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</si>
  <si>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</si>
  <si>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</si>
  <si>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</si>
  <si>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</si>
  <si>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</si>
  <si>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</si>
  <si>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</si>
  <si>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</si>
  <si>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</si>
  <si>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</si>
  <si>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</si>
  <si>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</si>
  <si>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</si>
  <si>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</si>
  <si>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</si>
  <si>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</si>
  <si>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</si>
  <si>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</si>
  <si>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</si>
  <si>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</si>
  <si>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</si>
  <si>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</si>
  <si>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</si>
  <si>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</si>
  <si>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</si>
  <si>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</si>
  <si>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</si>
  <si>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</si>
  <si>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</si>
  <si>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</si>
  <si>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</si>
  <si>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</si>
  <si>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</si>
  <si>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</si>
  <si>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</si>
  <si>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</si>
  <si>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</si>
  <si>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</si>
  <si>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</si>
  <si>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</si>
  <si>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</si>
  <si>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</si>
  <si>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</si>
  <si>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</si>
  <si>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</si>
  <si>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</si>
  <si>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</si>
  <si>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</si>
  <si>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</si>
  <si>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</si>
  <si>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</si>
  <si>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</si>
  <si>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</si>
  <si>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</si>
  <si>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</si>
  <si>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</si>
  <si>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</si>
  <si>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</si>
  <si>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</si>
  <si>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</si>
  <si>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</si>
  <si>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</si>
  <si>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</si>
  <si>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</si>
  <si>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</si>
  <si>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</si>
  <si>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</si>
  <si>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</si>
  <si>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</si>
  <si>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</si>
  <si>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</si>
  <si>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</si>
  <si>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</si>
  <si>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</si>
  <si>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</si>
  <si>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</si>
  <si>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</si>
  <si>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</si>
  <si>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</si>
  <si>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</si>
  <si>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</si>
  <si>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</si>
  <si>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</si>
  <si>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</si>
  <si>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</si>
  <si>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</si>
  <si>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</si>
  <si>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</si>
  <si>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</si>
  <si>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</si>
  <si>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</si>
  <si>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</si>
  <si>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</si>
  <si>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</si>
  <si>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</si>
  <si>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</si>
  <si>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</si>
  <si>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</si>
  <si>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</si>
  <si>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</si>
  <si>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</si>
  <si>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</si>
  <si>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</si>
  <si>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</si>
  <si>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</si>
  <si>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</si>
  <si>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</si>
  <si>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</si>
  <si>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</si>
  <si>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</si>
  <si>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</si>
  <si>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</si>
  <si>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</si>
  <si>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</si>
  <si>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</si>
  <si>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</si>
  <si>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</si>
  <si>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</si>
  <si>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</si>
  <si>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</si>
  <si>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</si>
  <si>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</si>
  <si>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</si>
  <si>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</si>
  <si>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</si>
  <si>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</si>
  <si>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</si>
  <si>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</si>
  <si>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</si>
  <si>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</si>
  <si>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</si>
  <si>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</si>
  <si>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</si>
  <si>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</si>
  <si>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</si>
  <si>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</si>
  <si>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</si>
  <si>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</si>
  <si>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</si>
  <si>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</si>
  <si>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</si>
  <si>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</si>
  <si>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</si>
  <si>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</si>
  <si>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</si>
  <si>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</si>
  <si>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</si>
  <si>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</si>
  <si>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</si>
  <si>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</si>
  <si>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</si>
  <si>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</si>
  <si>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</si>
  <si>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</si>
  <si>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</si>
  <si>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</si>
  <si>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</si>
  <si>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</si>
  <si>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</si>
  <si>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</si>
  <si>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</si>
  <si>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</si>
  <si>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</si>
  <si>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</si>
  <si>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</si>
  <si>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</si>
  <si>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</si>
  <si>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</si>
  <si>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</si>
  <si>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</si>
  <si>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</si>
  <si>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</si>
  <si>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</si>
  <si>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</si>
  <si>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</si>
  <si>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</si>
  <si>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</si>
  <si>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</si>
  <si>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</si>
  <si>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</si>
  <si>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</si>
  <si>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</si>
  <si>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</si>
  <si>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</si>
  <si>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</si>
  <si>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</si>
  <si>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</si>
  <si>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</si>
  <si>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</si>
  <si>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</si>
  <si>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</si>
  <si>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</si>
  <si>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</si>
  <si>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</si>
  <si>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</si>
  <si>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</si>
  <si>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</si>
  <si>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</si>
  <si>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</si>
  <si>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</si>
  <si>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</si>
  <si>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</si>
  <si>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</si>
  <si>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</si>
  <si>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</si>
  <si>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</si>
  <si>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</si>
  <si>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</si>
  <si>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</si>
  <si>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</si>
  <si>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</si>
  <si>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</si>
  <si>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</si>
  <si>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</si>
  <si>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</si>
  <si>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</si>
  <si>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</si>
  <si>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</si>
  <si>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</si>
  <si>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</si>
  <si>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</si>
  <si>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</si>
  <si>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</si>
  <si>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</si>
  <si>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</si>
  <si>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</si>
  <si>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</si>
  <si>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</si>
  <si>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</si>
  <si>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</si>
  <si>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</si>
  <si>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</si>
  <si>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</si>
  <si>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</si>
  <si>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</si>
  <si>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</si>
  <si>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</si>
  <si>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</si>
  <si>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</si>
  <si>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</si>
  <si>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</si>
  <si>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</si>
  <si>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</si>
  <si>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</si>
  <si>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</si>
  <si>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</si>
  <si>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</si>
  <si>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</si>
  <si>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</si>
  <si>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</si>
  <si>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</si>
  <si>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</si>
  <si>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</si>
  <si>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</si>
  <si>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</si>
  <si>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</si>
  <si>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</si>
  <si>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</si>
  <si>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</si>
  <si>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</si>
  <si>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</si>
  <si>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</si>
  <si>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</si>
  <si>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</si>
  <si>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</si>
  <si>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</si>
  <si>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</si>
  <si>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</si>
  <si>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</si>
  <si>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</si>
  <si>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</si>
  <si>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</si>
  <si>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</si>
  <si>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</si>
  <si>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</si>
  <si>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</si>
  <si>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</si>
  <si>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</si>
  <si>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</si>
  <si>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</si>
  <si>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</si>
  <si>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</si>
  <si>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</si>
  <si>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</si>
  <si>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</si>
  <si>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</si>
  <si>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</si>
  <si>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</si>
  <si>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</si>
  <si>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</si>
  <si>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</si>
  <si>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</si>
  <si>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</si>
  <si>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</si>
  <si>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</si>
  <si>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</si>
  <si>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</si>
  <si>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</si>
  <si>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</si>
  <si>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</si>
  <si>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</si>
  <si>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</si>
  <si>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</si>
  <si>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</si>
  <si>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</si>
  <si>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</si>
  <si>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</si>
  <si>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</si>
  <si>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</si>
  <si>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</si>
  <si>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</si>
  <si>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</si>
  <si>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</si>
  <si>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</si>
  <si>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</si>
  <si>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</si>
  <si>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</si>
  <si>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</si>
  <si>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</si>
  <si>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</si>
  <si>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</si>
  <si>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</si>
  <si>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</si>
  <si>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</si>
  <si>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</si>
  <si>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</si>
  <si>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</si>
  <si>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</si>
  <si>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</si>
  <si>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</si>
  <si>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</si>
  <si>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</si>
  <si>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</si>
  <si>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</si>
  <si>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</si>
  <si>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</si>
  <si>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</si>
  <si>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</si>
  <si>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</si>
  <si>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</si>
  <si>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</si>
  <si>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</si>
  <si>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</si>
  <si>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</si>
  <si>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</si>
  <si>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</si>
  <si>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</si>
  <si>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</si>
  <si>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</si>
  <si>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</si>
  <si>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</si>
  <si>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</si>
  <si>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</si>
  <si>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</si>
  <si>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</si>
  <si>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</si>
  <si>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</si>
  <si>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</si>
  <si>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</si>
  <si>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</si>
  <si>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</si>
  <si>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</si>
  <si>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</si>
  <si>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</si>
  <si>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</si>
  <si>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</si>
  <si>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</si>
  <si>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</si>
  <si>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</si>
  <si>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</si>
  <si>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</si>
  <si>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</si>
  <si>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</si>
  <si>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</si>
  <si>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</si>
  <si>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</si>
  <si>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</si>
  <si>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</si>
  <si>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</si>
  <si>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</si>
  <si>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</si>
  <si>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</si>
  <si>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</si>
  <si>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</si>
  <si>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</si>
  <si>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</si>
  <si>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</si>
  <si>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</si>
  <si>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</si>
  <si>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</si>
  <si>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</si>
  <si>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</si>
  <si>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</si>
  <si>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</si>
  <si>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</si>
  <si>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</si>
  <si>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</si>
  <si>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</si>
  <si>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</si>
  <si>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</si>
  <si>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</si>
  <si>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</si>
  <si>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</si>
  <si>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</si>
  <si>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</si>
  <si>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</si>
  <si>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</si>
  <si>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</si>
  <si>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</si>
  <si>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</si>
  <si>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</si>
  <si>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</si>
  <si>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</si>
  <si>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</si>
  <si>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</si>
  <si>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</si>
  <si>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</si>
  <si>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</si>
  <si>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</si>
  <si>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</si>
  <si>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</si>
  <si>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</si>
  <si>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</si>
  <si>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</si>
  <si>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</si>
  <si>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</si>
  <si>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</si>
  <si>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</si>
  <si>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</si>
  <si>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</si>
  <si>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</si>
  <si>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</si>
  <si>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</si>
  <si>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</si>
  <si>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</si>
  <si>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</si>
  <si>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</si>
  <si>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</si>
  <si>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</si>
  <si>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</si>
  <si>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</si>
  <si>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</si>
  <si>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</si>
  <si>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</si>
  <si>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</si>
  <si>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</si>
  <si>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</si>
  <si>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</si>
  <si>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</si>
  <si>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</si>
  <si>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</si>
  <si>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</si>
  <si>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</si>
  <si>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</si>
  <si>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</si>
  <si>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</si>
  <si>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</si>
  <si>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</si>
  <si>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</si>
  <si>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</si>
  <si>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</si>
  <si>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</si>
  <si>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</si>
  <si>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</si>
  <si>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</si>
  <si>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</si>
  <si>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</si>
  <si>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</si>
  <si>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</si>
  <si>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</si>
  <si>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</si>
  <si>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</si>
  <si>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</si>
  <si>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</si>
  <si>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</si>
  <si>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</si>
  <si>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</si>
  <si>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</si>
  <si>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</si>
  <si>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</si>
  <si>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</si>
  <si>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</si>
  <si>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</si>
  <si>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</si>
  <si>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</si>
  <si>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</si>
  <si>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</si>
  <si>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</si>
  <si>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</si>
  <si>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</si>
  <si>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</si>
  <si>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</si>
  <si>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</si>
  <si>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</si>
  <si>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</si>
  <si>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</si>
  <si>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</si>
  <si>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</si>
  <si>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</si>
  <si>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</si>
  <si>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</si>
  <si>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</si>
  <si>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</si>
  <si>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</si>
  <si>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</si>
  <si>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</si>
  <si>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</si>
  <si>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</si>
  <si>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</si>
  <si>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</si>
  <si>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</si>
  <si>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</si>
  <si>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</si>
  <si>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</si>
  <si>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</si>
  <si>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</si>
  <si>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</si>
  <si>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</si>
  <si>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</si>
  <si>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</si>
  <si>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</si>
  <si>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</si>
  <si>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</si>
  <si>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</si>
  <si>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</si>
  <si>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</si>
  <si>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</si>
  <si>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</si>
  <si>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</si>
  <si>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</si>
  <si>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</si>
  <si>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</si>
  <si>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</si>
  <si>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</si>
  <si>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</si>
  <si>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</si>
  <si>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</si>
  <si>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</si>
  <si>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</si>
  <si>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</si>
  <si>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</si>
  <si>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</si>
  <si>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</si>
  <si>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</si>
  <si>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</si>
  <si>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</si>
  <si>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</si>
  <si>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</si>
  <si>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</si>
  <si>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</si>
  <si>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</si>
  <si>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</si>
  <si>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</si>
  <si>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</si>
  <si>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</si>
  <si>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</si>
  <si>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</si>
  <si>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</si>
  <si>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</si>
  <si>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</si>
  <si>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</si>
  <si>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</si>
  <si>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</si>
  <si>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</si>
  <si>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</si>
  <si>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</si>
  <si>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</si>
  <si>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</si>
  <si>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</si>
  <si>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</si>
  <si>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</si>
  <si>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</si>
  <si>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</si>
  <si>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</si>
  <si>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</si>
  <si>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</si>
  <si>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</si>
  <si>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</si>
  <si>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</si>
  <si>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</si>
  <si>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</si>
  <si>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</si>
  <si>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</si>
  <si>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</si>
  <si>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</si>
  <si>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</si>
  <si>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</si>
  <si>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</si>
  <si>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</si>
  <si>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</si>
  <si>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</si>
  <si>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</si>
  <si>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</si>
  <si>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</si>
  <si>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</si>
  <si>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</si>
  <si>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</si>
  <si>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</si>
  <si>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</si>
  <si>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</si>
  <si>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</si>
  <si>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</si>
  <si>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</si>
  <si>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</si>
  <si>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</si>
  <si>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</si>
  <si>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</si>
  <si>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</si>
  <si>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</si>
  <si>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</si>
  <si>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</si>
  <si>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</si>
  <si>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</si>
  <si>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</si>
  <si>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</si>
  <si>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</si>
  <si>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</si>
  <si>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</si>
  <si>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</si>
  <si>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</si>
  <si>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</si>
  <si>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</si>
  <si>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</si>
  <si>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</si>
  <si>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</si>
  <si>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</si>
  <si>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</si>
  <si>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</si>
  <si>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</si>
  <si>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</si>
  <si>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</si>
  <si>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</si>
  <si>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</si>
  <si>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</si>
  <si>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</si>
  <si>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</si>
  <si>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</si>
  <si>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</si>
  <si>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</si>
  <si>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</si>
  <si>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</si>
  <si>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</si>
  <si>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</si>
  <si>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</si>
  <si>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</si>
  <si>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</si>
  <si>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</si>
  <si>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</si>
  <si>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</si>
  <si>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</si>
  <si>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</si>
  <si>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</si>
  <si>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</si>
  <si>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</si>
  <si>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</si>
  <si>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</si>
  <si>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</si>
  <si>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</si>
  <si>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</si>
  <si>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</si>
  <si>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</si>
  <si>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</si>
  <si>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</si>
  <si>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</si>
  <si>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</si>
  <si>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</si>
  <si>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</si>
  <si>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</si>
  <si>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</si>
  <si>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</si>
  <si>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</si>
  <si>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</si>
  <si>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</si>
  <si>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</si>
  <si>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</si>
  <si>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</si>
  <si>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</si>
  <si>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</si>
  <si>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</si>
  <si>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</si>
  <si>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</si>
  <si>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</si>
  <si>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</si>
  <si>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</si>
  <si>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</si>
  <si>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</si>
  <si>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</si>
  <si>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</si>
  <si>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</si>
  <si>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</si>
  <si>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</si>
  <si>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</si>
  <si>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</si>
  <si>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</si>
  <si>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</si>
  <si>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</si>
  <si>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</si>
  <si>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</si>
  <si>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</si>
  <si>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</si>
  <si>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</si>
  <si>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</si>
  <si>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</si>
  <si>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</si>
  <si>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</si>
  <si>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</si>
  <si>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</si>
  <si>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</si>
  <si>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</si>
  <si>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</si>
  <si>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</si>
  <si>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</si>
  <si>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</si>
  <si>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</si>
  <si>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</si>
  <si>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</si>
  <si>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</si>
  <si>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</si>
  <si>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</si>
  <si>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</si>
  <si>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</si>
  <si>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</si>
  <si>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</si>
  <si>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</si>
  <si>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</si>
  <si>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</si>
  <si>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</si>
  <si>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</si>
  <si>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</si>
  <si>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</si>
  <si>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</si>
  <si>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</si>
  <si>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</si>
  <si>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</si>
  <si>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</si>
  <si>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</si>
  <si>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</si>
  <si>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</si>
  <si>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</si>
  <si>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</si>
  <si>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</si>
  <si>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</si>
  <si>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</si>
  <si>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</si>
  <si>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</si>
  <si>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</si>
  <si>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</si>
  <si>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</si>
  <si>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</si>
  <si>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</si>
  <si>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</si>
  <si>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</si>
  <si>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</si>
  <si>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</si>
  <si>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</si>
  <si>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</si>
  <si>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</si>
  <si>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</si>
  <si>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</si>
  <si>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</si>
  <si>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</si>
  <si>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</si>
  <si>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</si>
  <si>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</si>
  <si>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</si>
  <si>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</si>
  <si>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</si>
  <si>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</si>
  <si>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</si>
  <si>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</si>
  <si>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</si>
  <si>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</si>
  <si>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</si>
  <si>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</si>
  <si>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</si>
  <si>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</si>
  <si>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</si>
  <si>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</si>
  <si>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</si>
  <si>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</si>
  <si>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</si>
  <si>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</si>
  <si>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</si>
  <si>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</si>
  <si>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</si>
  <si>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</si>
  <si>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</si>
  <si>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</si>
  <si>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</si>
  <si>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</si>
  <si>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</si>
  <si>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</si>
  <si>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</si>
  <si>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</si>
  <si>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</si>
  <si>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</si>
  <si>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</si>
  <si>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</si>
  <si>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</si>
  <si>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</si>
  <si>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</si>
  <si>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</si>
  <si>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</si>
  <si>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</si>
  <si>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</si>
  <si>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</si>
  <si>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</si>
  <si>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</si>
  <si>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</si>
  <si>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</si>
  <si>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</si>
  <si>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</si>
  <si>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</si>
  <si>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</si>
  <si>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</si>
  <si>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</si>
  <si>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</si>
  <si>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</si>
  <si>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</si>
  <si>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</si>
  <si>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</si>
  <si>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</si>
  <si>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</si>
  <si>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</si>
  <si>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</si>
  <si>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</si>
  <si>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</si>
  <si>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</si>
  <si>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</si>
  <si>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</si>
  <si>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</si>
  <si>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</si>
  <si>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</si>
  <si>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</si>
  <si>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</si>
  <si>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</si>
  <si>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</si>
  <si>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</si>
  <si>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</si>
  <si>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</si>
  <si>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</si>
  <si>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</si>
  <si>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</si>
  <si>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</si>
  <si>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</si>
  <si>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</si>
  <si>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</si>
  <si>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</si>
  <si>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</si>
  <si>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</si>
  <si>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</si>
  <si>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</si>
  <si>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</si>
  <si>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</si>
  <si>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</si>
  <si>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</si>
  <si>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</si>
  <si>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</si>
  <si>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</si>
  <si>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</si>
  <si>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</si>
  <si>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</si>
  <si>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</si>
  <si>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</si>
  <si>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</si>
  <si>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</si>
  <si>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</si>
  <si>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</si>
  <si>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</si>
  <si>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</si>
  <si>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</si>
  <si>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</si>
  <si>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</si>
  <si>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</si>
  <si>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</si>
  <si>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</si>
  <si>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</si>
  <si>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</si>
  <si>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</si>
  <si>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</si>
  <si>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</si>
  <si>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</si>
  <si>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</si>
  <si>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</si>
  <si>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</si>
  <si>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</si>
  <si>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</si>
  <si>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</si>
  <si>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</si>
  <si>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</si>
  <si>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</si>
  <si>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</si>
  <si>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</si>
  <si>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</si>
  <si>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</si>
  <si>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</si>
  <si>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</si>
  <si>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</si>
  <si>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</si>
  <si>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</si>
  <si>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</si>
  <si>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</si>
  <si>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</si>
  <si>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</si>
  <si>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</si>
  <si>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</si>
  <si>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</si>
  <si>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</si>
  <si>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</si>
  <si>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</si>
  <si>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</si>
  <si>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</si>
  <si>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</si>
  <si>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</si>
  <si>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</si>
  <si>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</si>
  <si>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</si>
  <si>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</si>
  <si>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</si>
  <si>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</si>
  <si>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</si>
  <si>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</si>
  <si>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</si>
  <si>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</si>
  <si>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</si>
  <si>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</si>
  <si>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</si>
  <si>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</si>
  <si>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</si>
  <si>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</si>
  <si>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</si>
  <si>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</si>
  <si>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</si>
  <si>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</si>
  <si>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</si>
  <si>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</si>
  <si>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</si>
  <si>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</si>
  <si>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</si>
  <si>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</si>
  <si>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</si>
  <si>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</si>
  <si>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</si>
  <si>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</si>
  <si>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</si>
  <si>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</si>
  <si>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</si>
  <si>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</si>
  <si>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</si>
  <si>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</si>
  <si>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</si>
  <si>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</si>
  <si>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</si>
  <si>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</si>
  <si>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</si>
  <si>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</si>
  <si>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</si>
  <si>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</si>
  <si>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</si>
  <si>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</si>
  <si>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</si>
  <si>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</si>
  <si>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</si>
  <si>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</si>
  <si>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</si>
  <si>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</si>
  <si>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</si>
  <si>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</si>
  <si>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</si>
  <si>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</si>
  <si>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</si>
  <si>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</si>
  <si>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</si>
  <si>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</si>
  <si>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</si>
  <si>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</si>
  <si>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</si>
  <si>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</si>
  <si>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</si>
  <si>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</si>
  <si>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</si>
  <si>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</si>
  <si>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</si>
  <si>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</si>
  <si>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</si>
  <si>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</si>
  <si>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</si>
  <si>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</si>
  <si>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</si>
  <si>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</si>
  <si>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</si>
  <si>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</si>
  <si>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</si>
  <si>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</si>
  <si>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</si>
  <si>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</si>
  <si>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</si>
  <si>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</si>
  <si>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</si>
  <si>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</si>
  <si>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</si>
  <si>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</si>
  <si>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</si>
  <si>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</si>
  <si>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</si>
  <si>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</si>
  <si>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</si>
  <si>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</si>
  <si>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</si>
  <si>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</si>
  <si>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</si>
  <si>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</si>
  <si>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</si>
  <si>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</si>
  <si>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</si>
  <si>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</si>
  <si>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</si>
  <si>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</si>
  <si>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</si>
  <si>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</si>
  <si>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</si>
  <si>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</si>
  <si>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</si>
  <si>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</si>
  <si>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</si>
  <si>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</si>
  <si>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</si>
  <si>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</si>
  <si>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</si>
  <si>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</si>
  <si>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</si>
  <si>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</si>
  <si>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</si>
  <si>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</si>
  <si>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</si>
  <si>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</si>
  <si>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</si>
  <si>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</si>
  <si>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</si>
  <si>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</si>
  <si>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</si>
  <si>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</si>
  <si>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</si>
  <si>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</si>
  <si>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</si>
  <si>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</si>
  <si>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</si>
  <si>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</si>
  <si>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</si>
  <si>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</si>
  <si>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</si>
  <si>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</si>
  <si>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</si>
  <si>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</si>
  <si>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</si>
  <si>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</si>
  <si>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</si>
  <si>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</si>
  <si>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</si>
  <si>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</si>
  <si>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</si>
  <si>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</si>
  <si>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</si>
  <si>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</si>
  <si>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</si>
  <si>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</si>
  <si>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</si>
  <si>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</si>
  <si>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</si>
  <si>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</si>
  <si>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</si>
  <si>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</si>
  <si>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</si>
  <si>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</si>
  <si>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</si>
  <si>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</si>
  <si>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</si>
  <si>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</si>
  <si>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</si>
  <si>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</si>
  <si>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</si>
  <si>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</si>
  <si>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</si>
  <si>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</si>
  <si>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</si>
  <si>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</si>
  <si>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</si>
  <si>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</si>
  <si>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</si>
  <si>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</si>
  <si>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</si>
  <si>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</si>
  <si>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</si>
  <si>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</si>
  <si>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</si>
  <si>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</si>
  <si>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</si>
  <si>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</si>
  <si>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</si>
  <si>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</si>
  <si>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</si>
  <si>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</si>
  <si>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</si>
  <si>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</si>
  <si>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</si>
  <si>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</si>
  <si>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</si>
  <si>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</si>
  <si>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</si>
  <si>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</si>
  <si>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</si>
  <si>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</si>
  <si>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</si>
  <si>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</si>
  <si>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</si>
  <si>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</si>
  <si>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</si>
  <si>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</si>
  <si>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</si>
  <si>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</si>
  <si>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</si>
  <si>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</si>
  <si>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</si>
  <si>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</si>
  <si>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</si>
  <si>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</si>
  <si>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</si>
  <si>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</si>
  <si>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</si>
  <si>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</si>
  <si>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</si>
  <si>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</si>
  <si>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</si>
  <si>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</si>
  <si>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</si>
  <si>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</si>
  <si>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</si>
  <si>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</si>
  <si>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</si>
  <si>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</si>
  <si>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</si>
  <si>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</si>
  <si>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</si>
  <si>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</si>
  <si>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</si>
  <si>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</si>
  <si>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</si>
  <si>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</si>
  <si>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</si>
  <si>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</si>
  <si>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</si>
  <si>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</si>
  <si>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</si>
  <si>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</si>
  <si>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</si>
  <si>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</si>
  <si>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</si>
  <si>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</si>
  <si>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</si>
  <si>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</si>
  <si>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</si>
  <si>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</si>
  <si>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</si>
  <si>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</si>
  <si>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</si>
  <si>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</si>
  <si>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</si>
  <si>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</si>
  <si>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</si>
  <si>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</si>
  <si>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</si>
  <si>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</si>
  <si>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</si>
  <si>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</si>
  <si>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</si>
  <si>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</si>
  <si>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</si>
  <si>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</si>
  <si>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</si>
  <si>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</si>
  <si>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</si>
  <si>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</si>
  <si>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</si>
  <si>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</si>
  <si>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</si>
  <si>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</si>
  <si>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</si>
  <si>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</si>
  <si>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</si>
  <si>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</si>
  <si>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</si>
  <si>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</si>
  <si>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</si>
  <si>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</si>
  <si>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</si>
  <si>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</si>
  <si>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</si>
  <si>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</si>
  <si>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</si>
  <si>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</si>
  <si>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</si>
  <si>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</si>
  <si>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</si>
  <si>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</si>
  <si>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</si>
  <si>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</si>
  <si>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</si>
  <si>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</si>
  <si>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</si>
  <si>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</si>
  <si>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</si>
  <si>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</si>
  <si>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</si>
  <si>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</si>
  <si>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</si>
  <si>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</si>
  <si>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</si>
  <si>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</si>
  <si>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</si>
  <si>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</si>
  <si>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</si>
  <si>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</si>
  <si>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</si>
  <si>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</si>
  <si>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</si>
  <si>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</si>
  <si>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</si>
  <si>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</si>
  <si>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</si>
  <si>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</si>
  <si>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</si>
  <si>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</si>
  <si>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</si>
  <si>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</si>
  <si>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</si>
  <si>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</si>
  <si>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</si>
  <si>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</si>
  <si>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</si>
  <si>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</si>
  <si>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</si>
  <si>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</si>
  <si>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</si>
  <si>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</si>
  <si>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</si>
  <si>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</si>
  <si>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</si>
  <si>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</si>
  <si>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</si>
  <si>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</si>
  <si>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</si>
  <si>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</si>
  <si>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</si>
  <si>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</si>
  <si>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</si>
  <si>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</si>
  <si>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</si>
  <si>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</si>
  <si>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</si>
  <si>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</si>
  <si>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</si>
  <si>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</si>
  <si>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</si>
  <si>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</si>
  <si>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</si>
  <si>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</si>
  <si>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</si>
  <si>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</si>
  <si>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</si>
  <si>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</si>
  <si>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</si>
  <si>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</si>
  <si>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</si>
  <si>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</si>
  <si>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</si>
  <si>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</si>
  <si>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</si>
  <si>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</si>
  <si>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</si>
  <si>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</si>
  <si>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</si>
  <si>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</si>
  <si>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</si>
  <si>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</si>
  <si>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</si>
  <si>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</si>
  <si>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</si>
  <si>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</si>
  <si>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</si>
  <si>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</si>
  <si>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</si>
  <si>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</si>
  <si>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</si>
  <si>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</si>
  <si>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</si>
  <si>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</si>
  <si>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</si>
  <si>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</si>
  <si>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</si>
  <si>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</si>
  <si>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</si>
  <si>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</si>
  <si>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</si>
  <si>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</si>
  <si>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</si>
  <si>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</si>
  <si>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</si>
  <si>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</si>
  <si>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</si>
  <si>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</si>
  <si>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</si>
  <si>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</si>
  <si>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</si>
  <si>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</si>
  <si>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</si>
  <si>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</si>
  <si>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</si>
  <si>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</si>
  <si>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</si>
  <si>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</si>
  <si>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</si>
  <si>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</si>
  <si>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</si>
  <si>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</si>
  <si>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</si>
  <si>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</si>
  <si>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</si>
  <si>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</si>
  <si>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</si>
  <si>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</si>
  <si>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</si>
  <si>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</si>
  <si>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</si>
  <si>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</si>
  <si>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</si>
  <si>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</si>
  <si>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</si>
  <si>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</si>
  <si>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</si>
  <si>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</si>
  <si>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</si>
  <si>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</si>
  <si>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</si>
  <si>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</si>
  <si>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</si>
  <si>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</si>
  <si>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</si>
  <si>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</si>
  <si>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</si>
  <si>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</si>
  <si>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</si>
  <si>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</si>
  <si>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</si>
  <si>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</si>
  <si>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</si>
  <si>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</si>
  <si>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</si>
  <si>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</si>
  <si>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</si>
  <si>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</si>
  <si>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</si>
  <si>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</si>
  <si>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</si>
  <si>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</si>
  <si>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</si>
  <si>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</si>
  <si>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</si>
  <si>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</si>
  <si>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</si>
  <si>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</si>
  <si>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</si>
  <si>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</si>
  <si>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</si>
  <si>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</si>
  <si>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</si>
  <si>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</si>
  <si>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</si>
  <si>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</si>
  <si>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</si>
  <si>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</si>
  <si>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</si>
  <si>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</si>
  <si>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</si>
  <si>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</si>
  <si>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</si>
  <si>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</si>
  <si>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</si>
  <si>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</si>
  <si>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</si>
  <si>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</si>
  <si>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</si>
  <si>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</si>
  <si>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</si>
  <si>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</si>
  <si>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</si>
  <si>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</si>
  <si>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</si>
  <si>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</si>
  <si>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</si>
  <si>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</si>
  <si>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</si>
  <si>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</si>
  <si>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</si>
  <si>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</si>
  <si>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</si>
  <si>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</si>
  <si>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</si>
  <si>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</si>
  <si>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</si>
  <si>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</si>
  <si>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</si>
  <si>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</si>
  <si>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</si>
  <si>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</si>
  <si>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</si>
  <si>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</si>
  <si>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</si>
  <si>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</si>
  <si>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</si>
  <si>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</si>
  <si>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</si>
  <si>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</si>
  <si>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</si>
  <si>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</si>
  <si>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</si>
  <si>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</si>
  <si>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</si>
  <si>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</si>
  <si>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</si>
  <si>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</si>
  <si>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</si>
  <si>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</si>
  <si>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</si>
  <si>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</si>
  <si>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</si>
  <si>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</si>
  <si>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</si>
  <si>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</si>
  <si>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</si>
  <si>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</si>
  <si>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</si>
  <si>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</si>
  <si>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</si>
  <si>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</si>
  <si>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</si>
  <si>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</si>
  <si>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</si>
  <si>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</si>
  <si>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</si>
  <si>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</si>
  <si>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</si>
  <si>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</si>
  <si>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</si>
  <si>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</si>
  <si>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</si>
  <si>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</si>
  <si>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</si>
  <si>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</si>
  <si>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</si>
  <si>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</si>
  <si>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</si>
  <si>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</si>
  <si>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</si>
  <si>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</si>
  <si>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</si>
  <si>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</si>
  <si>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</si>
  <si>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</si>
  <si>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</si>
  <si>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</si>
  <si>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</si>
  <si>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</si>
  <si>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</si>
  <si>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</si>
  <si>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</si>
  <si>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</si>
  <si>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</si>
  <si>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</si>
  <si>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</si>
  <si>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</si>
  <si>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</si>
  <si>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</si>
  <si>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</si>
  <si>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</si>
  <si>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</si>
  <si>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</si>
  <si>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</si>
  <si>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</si>
  <si>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</si>
  <si>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</si>
  <si>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</si>
  <si>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</si>
  <si>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</si>
  <si>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</si>
  <si>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</si>
  <si>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</si>
  <si>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</si>
  <si>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</si>
  <si>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</si>
  <si>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</si>
  <si>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</si>
  <si>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</si>
  <si>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</si>
  <si>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</si>
  <si>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</si>
  <si>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</si>
  <si>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</si>
  <si>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</si>
  <si>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</si>
  <si>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</si>
  <si>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</si>
  <si>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</si>
  <si>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</si>
  <si>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</si>
  <si>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</si>
  <si>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</si>
  <si>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</si>
  <si>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</si>
  <si>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</si>
  <si>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</si>
  <si>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</si>
  <si>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</si>
  <si>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</si>
  <si>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</si>
  <si>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</si>
  <si>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</si>
  <si>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</si>
  <si>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</si>
  <si>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</si>
  <si>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</si>
  <si>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</si>
  <si>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</si>
  <si>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</si>
  <si>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</si>
  <si>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</si>
  <si>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</si>
  <si>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</si>
  <si>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</si>
  <si>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</si>
  <si>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</si>
  <si>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</si>
  <si>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</si>
  <si>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</si>
  <si>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</si>
  <si>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</si>
  <si>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</si>
  <si>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</si>
  <si>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</si>
  <si>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</si>
  <si>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</si>
  <si>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</si>
  <si>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</si>
  <si>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</si>
  <si>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</si>
  <si>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</si>
  <si>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</si>
  <si>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</si>
  <si>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</si>
  <si>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</si>
  <si>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</si>
  <si>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</si>
  <si>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</si>
  <si>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</si>
  <si>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</si>
  <si>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</si>
  <si>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</si>
  <si>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</si>
  <si>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</si>
  <si>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</si>
  <si>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</si>
  <si>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</si>
  <si>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</si>
  <si>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</si>
  <si>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</si>
  <si>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</si>
  <si>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</si>
  <si>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</si>
  <si>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</si>
  <si>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</si>
  <si>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</si>
  <si>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</si>
  <si>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</si>
  <si>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</si>
  <si>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</si>
  <si>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</si>
  <si>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</si>
  <si>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</si>
  <si>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</si>
  <si>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</si>
  <si>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</si>
  <si>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</si>
  <si>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</si>
  <si>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</si>
  <si>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</si>
  <si>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</si>
  <si>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</si>
  <si>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</si>
  <si>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</si>
  <si>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</si>
  <si>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</si>
  <si>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</si>
  <si>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</si>
  <si>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</si>
  <si>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</si>
  <si>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</si>
  <si>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</si>
  <si>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</si>
  <si>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</si>
  <si>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</si>
  <si>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</si>
  <si>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</si>
  <si>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</si>
  <si>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</si>
  <si>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</si>
  <si>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</si>
  <si>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</si>
  <si>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</si>
  <si>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</si>
  <si>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</si>
  <si>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</si>
  <si>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</si>
  <si>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</si>
  <si>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</si>
  <si>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</si>
  <si>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</si>
  <si>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</si>
  <si>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</si>
  <si>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</si>
  <si>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</si>
  <si>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</si>
  <si>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</si>
  <si>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</si>
  <si>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</si>
  <si>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</si>
  <si>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</si>
  <si>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</si>
  <si>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</si>
  <si>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</si>
  <si>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</si>
  <si>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</si>
  <si>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</si>
  <si>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</si>
  <si>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</si>
  <si>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</si>
  <si>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</si>
  <si>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</si>
  <si>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</si>
  <si>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</si>
  <si>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</si>
  <si>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</si>
  <si>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</si>
  <si>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</si>
  <si>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</si>
  <si>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</si>
  <si>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</si>
  <si>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</si>
  <si>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</si>
  <si>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</si>
  <si>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</si>
  <si>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</si>
  <si>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</si>
  <si>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</si>
  <si>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</si>
  <si>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</si>
  <si>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</si>
  <si>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</si>
  <si>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</si>
  <si>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</si>
  <si>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</si>
  <si>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</si>
  <si>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</si>
  <si>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</si>
  <si>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</si>
  <si>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</si>
  <si>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</si>
  <si>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</si>
  <si>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</si>
  <si>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</si>
  <si>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</si>
  <si>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</si>
  <si>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</si>
  <si>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</si>
  <si>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</si>
  <si>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</si>
  <si>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</si>
  <si>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</si>
  <si>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</si>
  <si>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</si>
  <si>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</si>
  <si>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</si>
  <si>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</si>
  <si>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</si>
  <si>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</si>
  <si>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</si>
  <si>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</si>
  <si>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</si>
  <si>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</si>
  <si>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</si>
  <si>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</si>
  <si>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</si>
  <si>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</si>
  <si>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</si>
  <si>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</si>
  <si>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</si>
  <si>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</si>
  <si>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</si>
  <si>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</si>
  <si>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</si>
  <si>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</si>
  <si>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</si>
  <si>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</si>
  <si>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</si>
  <si>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</si>
  <si>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</si>
  <si>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</si>
  <si>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</si>
  <si>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</si>
  <si>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</si>
  <si>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</si>
  <si>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</si>
  <si>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</si>
  <si>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</si>
  <si>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</si>
  <si>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</si>
  <si>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</si>
  <si>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</si>
  <si>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</si>
  <si>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</si>
  <si>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</si>
  <si>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</si>
  <si>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</si>
  <si>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</si>
  <si>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</si>
  <si>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</si>
  <si>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</si>
  <si>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</si>
  <si>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</si>
  <si>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</si>
  <si>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</si>
  <si>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</si>
  <si>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</si>
  <si>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</si>
  <si>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</si>
  <si>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</si>
  <si>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</si>
  <si>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</si>
  <si>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</si>
  <si>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</si>
  <si>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</si>
  <si>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</si>
  <si>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</si>
  <si>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</si>
  <si>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</si>
  <si>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</si>
  <si>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</si>
  <si>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</si>
  <si>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</si>
  <si>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</si>
  <si>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</si>
  <si>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</si>
  <si>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</si>
  <si>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</si>
  <si>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</si>
  <si>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</si>
  <si>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</si>
  <si>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</si>
  <si>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</si>
  <si>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</si>
  <si>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</si>
  <si>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</si>
  <si>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</si>
  <si>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</si>
  <si>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</si>
  <si>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</si>
  <si>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</si>
  <si>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</si>
  <si>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</si>
  <si>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</si>
  <si>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</si>
  <si>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</si>
  <si>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</si>
  <si>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</si>
  <si>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</si>
  <si>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</si>
  <si>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</si>
  <si>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</si>
  <si>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</si>
  <si>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</si>
  <si>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</si>
  <si>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</si>
  <si>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</si>
  <si>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</si>
  <si>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</si>
  <si>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</si>
  <si>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</si>
  <si>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</si>
  <si>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</si>
  <si>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</si>
  <si>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</si>
  <si>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</si>
  <si>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</si>
  <si>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</si>
  <si>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</si>
  <si>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</si>
  <si>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</si>
  <si>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</si>
  <si>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</si>
  <si>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</si>
  <si>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</si>
  <si>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</si>
  <si>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</si>
  <si>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</si>
  <si>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</si>
  <si>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</si>
  <si>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</si>
  <si>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</si>
  <si>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</si>
  <si>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</si>
  <si>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</si>
  <si>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</si>
  <si>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</si>
  <si>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</si>
  <si>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</si>
  <si>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</si>
  <si>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</si>
  <si>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</si>
  <si>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</si>
  <si>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</si>
  <si>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</si>
  <si>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</si>
  <si>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</si>
  <si>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</si>
  <si>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</si>
  <si>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</si>
  <si>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</si>
  <si>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</si>
  <si>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</si>
  <si>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</si>
  <si>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</si>
  <si>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</si>
  <si>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</si>
  <si>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</si>
  <si>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</si>
  <si>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</si>
  <si>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</si>
  <si>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</si>
  <si>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</si>
  <si>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</si>
  <si>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</si>
  <si>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</si>
  <si>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</si>
  <si>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</si>
  <si>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</si>
  <si>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</si>
  <si>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</si>
  <si>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</si>
  <si>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</si>
  <si>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</si>
  <si>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</si>
  <si>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</si>
  <si>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</si>
  <si>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</si>
  <si>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</si>
  <si>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</si>
  <si>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</si>
  <si>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</si>
  <si>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</si>
  <si>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</si>
  <si>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</si>
  <si>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</si>
  <si>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</si>
  <si>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</si>
  <si>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</si>
  <si>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</si>
  <si>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</si>
  <si>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</si>
  <si>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</si>
  <si>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</si>
  <si>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</si>
  <si>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</si>
  <si>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</si>
  <si>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</si>
  <si>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</si>
  <si>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</si>
  <si>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</si>
  <si>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</si>
  <si>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</si>
  <si>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</si>
  <si>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</si>
  <si>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</si>
  <si>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</si>
  <si>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</si>
  <si>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</si>
  <si>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</si>
  <si>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</si>
  <si>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</si>
  <si>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</si>
  <si>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</si>
  <si>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</si>
  <si>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</si>
  <si>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</si>
  <si>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</si>
  <si>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</si>
  <si>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</si>
  <si>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</si>
  <si>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</si>
  <si>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</si>
  <si>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</si>
  <si>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</si>
  <si>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</si>
  <si>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</si>
  <si>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</si>
  <si>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</si>
  <si>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</si>
  <si>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</si>
  <si>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</si>
  <si>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</si>
  <si>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</si>
  <si>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</si>
  <si>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</si>
  <si>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</si>
  <si>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</si>
  <si>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</si>
  <si>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</si>
  <si>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</si>
  <si>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</si>
  <si>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</si>
  <si>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</si>
  <si>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</si>
  <si>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</si>
  <si>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</si>
  <si>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</si>
  <si>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</si>
  <si>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</si>
  <si>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</si>
  <si>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</si>
  <si>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</si>
  <si>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</si>
  <si>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</si>
  <si>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</si>
  <si>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</si>
  <si>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</si>
  <si>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</si>
  <si>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</si>
  <si>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</si>
  <si>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</si>
  <si>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</si>
  <si>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</si>
  <si>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</si>
  <si>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</si>
  <si>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</si>
  <si>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</si>
  <si>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</si>
  <si>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</si>
  <si>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</si>
  <si>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</si>
  <si>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</si>
  <si>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</si>
  <si>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</si>
  <si>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</si>
  <si>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</si>
  <si>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</si>
  <si>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</si>
  <si>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</si>
  <si>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</si>
  <si>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</si>
  <si>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</si>
  <si>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</si>
  <si>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</si>
  <si>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</si>
  <si>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</si>
  <si>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</si>
  <si>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</si>
  <si>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</si>
  <si>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</si>
  <si>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</si>
  <si>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</si>
  <si>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</si>
  <si>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</si>
  <si>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</si>
  <si>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</si>
  <si>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</si>
  <si>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</si>
  <si>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</si>
  <si>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</si>
  <si>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</si>
  <si>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</si>
  <si>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</si>
  <si>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</si>
  <si>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</si>
  <si>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</si>
  <si>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</si>
  <si>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</si>
  <si>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</si>
  <si>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</si>
  <si>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</si>
  <si>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</si>
  <si>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</si>
  <si>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</si>
  <si>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</si>
  <si>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</si>
  <si>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</si>
  <si>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</si>
  <si>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</si>
  <si>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</si>
  <si>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</si>
  <si>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</si>
  <si>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</si>
  <si>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</si>
  <si>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</si>
  <si>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</si>
  <si>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</si>
  <si>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</si>
  <si>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</si>
  <si>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</si>
  <si>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</si>
  <si>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</si>
  <si>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</si>
  <si>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</si>
  <si>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</si>
  <si>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</si>
  <si>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</si>
  <si>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</si>
  <si>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</si>
  <si>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</si>
  <si>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</si>
  <si>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</si>
  <si>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</si>
  <si>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</si>
  <si>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</si>
  <si>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</si>
  <si>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</si>
  <si>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</si>
  <si>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</si>
  <si>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</si>
  <si>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</si>
  <si>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</si>
  <si>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</si>
  <si>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</si>
  <si>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</si>
  <si>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</si>
  <si>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</si>
  <si>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</si>
  <si>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</si>
  <si>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</si>
  <si>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</si>
  <si>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</si>
  <si>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</si>
  <si>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</si>
  <si>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</si>
  <si>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</si>
  <si>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</si>
  <si>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</si>
  <si>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</si>
  <si>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</si>
  <si>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</si>
  <si>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</si>
  <si>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</si>
  <si>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</si>
  <si>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</si>
  <si>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</si>
  <si>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</si>
  <si>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</si>
  <si>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</si>
  <si>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</si>
  <si>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</si>
  <si>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</si>
  <si>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</si>
  <si>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</si>
  <si>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</si>
  <si>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</si>
  <si>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</si>
  <si>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</si>
  <si>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</si>
  <si>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</si>
  <si>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</si>
  <si>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</si>
  <si>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</si>
  <si>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</si>
  <si>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</si>
  <si>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</si>
  <si>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</si>
  <si>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</si>
  <si>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</si>
  <si>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</si>
  <si>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</si>
  <si>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</si>
  <si>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</si>
  <si>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</si>
  <si>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</si>
  <si>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</si>
  <si>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</si>
  <si>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</si>
  <si>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</si>
  <si>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</si>
  <si>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</si>
  <si>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</si>
  <si>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</si>
  <si>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</si>
  <si>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</si>
  <si>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</si>
  <si>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</si>
  <si>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</si>
  <si>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</si>
  <si>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</si>
  <si>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</si>
  <si>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</si>
  <si>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</si>
  <si>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</si>
  <si>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</si>
  <si>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</si>
  <si>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</si>
  <si>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</si>
  <si>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</si>
  <si>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</si>
  <si>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</si>
  <si>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</si>
  <si>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</si>
  <si>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</si>
  <si>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</si>
  <si>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</si>
  <si>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</si>
  <si>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</si>
  <si>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</si>
  <si>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</si>
  <si>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</si>
  <si>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</si>
  <si>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</si>
  <si>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</si>
  <si>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</si>
  <si>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</si>
  <si>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</si>
  <si>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</si>
  <si>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</si>
  <si>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</si>
  <si>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</si>
  <si>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</si>
  <si>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</si>
  <si>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</si>
  <si>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</si>
  <si>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</si>
  <si>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</si>
  <si>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</si>
  <si>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</si>
  <si>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</si>
  <si>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</si>
  <si>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</si>
  <si>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</si>
  <si>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</si>
  <si>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</si>
  <si>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</si>
  <si>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</si>
  <si>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</si>
  <si>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</si>
  <si>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</si>
  <si>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</si>
  <si>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</si>
  <si>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</si>
  <si>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</si>
  <si>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</si>
  <si>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</si>
  <si>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</si>
  <si>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</si>
  <si>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</si>
  <si>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</si>
  <si>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</si>
  <si>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</si>
  <si>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</si>
  <si>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</si>
  <si>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</si>
  <si>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</si>
  <si>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</si>
  <si>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</si>
  <si>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</si>
  <si>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</si>
  <si>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</si>
  <si>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</si>
  <si>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</si>
  <si>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</si>
  <si>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</si>
  <si>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</si>
  <si>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</si>
  <si>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</si>
  <si>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</si>
  <si>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</si>
  <si>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</si>
  <si>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</si>
  <si>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</si>
  <si>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</si>
  <si>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</si>
  <si>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</si>
  <si>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</si>
  <si>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</si>
  <si>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</si>
  <si>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</si>
  <si>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</si>
  <si>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</si>
  <si>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</si>
  <si>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</si>
  <si>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</si>
  <si>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</si>
  <si>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</si>
  <si>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</si>
  <si>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</si>
  <si>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</si>
  <si>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</si>
  <si>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</si>
  <si>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</si>
  <si>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</si>
  <si>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</si>
  <si>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</si>
  <si>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</si>
  <si>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</si>
  <si>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</si>
  <si>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</si>
  <si>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</si>
  <si>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</si>
  <si>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</si>
  <si>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</si>
  <si>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</si>
  <si>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</si>
  <si>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</si>
  <si>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</si>
  <si>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</si>
  <si>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</si>
  <si>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</si>
  <si>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</si>
  <si>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</si>
  <si>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</si>
  <si>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</si>
  <si>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</si>
  <si>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</si>
  <si>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</si>
  <si>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</si>
  <si>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</si>
  <si>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</si>
  <si>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</si>
  <si>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</si>
  <si>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</si>
  <si>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</si>
  <si>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</si>
  <si>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</si>
  <si>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</si>
  <si>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</si>
  <si>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</si>
  <si>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</si>
  <si>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</si>
  <si>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</si>
  <si>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</si>
  <si>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</si>
  <si>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</si>
  <si>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</si>
  <si>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</si>
  <si>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</si>
  <si>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</si>
  <si>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</si>
  <si>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</si>
  <si>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</si>
  <si>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</si>
  <si>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</si>
  <si>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</si>
  <si>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</si>
  <si>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</si>
  <si>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</si>
  <si>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</si>
  <si>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</si>
  <si>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</si>
  <si>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</si>
  <si>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</si>
  <si>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</si>
  <si>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</si>
  <si>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</si>
  <si>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</si>
  <si>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</si>
  <si>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</si>
  <si>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</si>
  <si>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</si>
  <si>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</si>
  <si>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</si>
  <si>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</si>
  <si>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</si>
  <si>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</si>
  <si>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</si>
  <si>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</si>
  <si>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</si>
  <si>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</si>
  <si>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</si>
  <si>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</si>
  <si>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</si>
  <si>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</si>
  <si>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</si>
  <si>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</si>
  <si>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</si>
  <si>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</si>
  <si>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</si>
  <si>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</si>
  <si>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</si>
  <si>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</si>
  <si>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</si>
  <si>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</si>
  <si>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</si>
  <si>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</si>
  <si>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</si>
  <si>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</si>
  <si>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</si>
  <si>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</si>
  <si>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</si>
  <si>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</si>
  <si>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</si>
  <si>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</si>
  <si>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</si>
  <si>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</si>
  <si>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</si>
  <si>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</si>
  <si>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</si>
  <si>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</si>
  <si>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</si>
  <si>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</si>
  <si>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</si>
  <si>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</si>
  <si>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</si>
  <si>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</si>
  <si>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</si>
  <si>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</si>
  <si>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</si>
  <si>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</si>
  <si>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</si>
  <si>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</si>
  <si>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</si>
  <si>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</si>
  <si>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</si>
  <si>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</si>
  <si>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</si>
  <si>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</si>
  <si>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</si>
  <si>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</si>
  <si>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</si>
  <si>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</si>
  <si>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</si>
  <si>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</si>
  <si>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</si>
  <si>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</si>
  <si>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</si>
  <si>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</si>
  <si>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</si>
  <si>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</si>
  <si>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</si>
  <si>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</si>
  <si>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</si>
  <si>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</si>
  <si>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</si>
  <si>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</si>
  <si>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</si>
  <si>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</si>
  <si>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</si>
  <si>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</si>
  <si>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</si>
  <si>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</si>
  <si>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</si>
  <si>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</si>
  <si>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</si>
  <si>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</si>
  <si>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</si>
  <si>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</si>
  <si>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</si>
  <si>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</si>
  <si>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</si>
  <si>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</si>
  <si>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</si>
  <si>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</si>
  <si>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</si>
  <si>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</si>
  <si>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</si>
  <si>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</si>
  <si>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</si>
  <si>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</si>
  <si>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</si>
  <si>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</si>
  <si>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</si>
  <si>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</si>
  <si>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</si>
  <si>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</si>
  <si>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</si>
  <si>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</si>
  <si>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</si>
  <si>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</si>
  <si>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</si>
  <si>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</si>
  <si>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</si>
  <si>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</si>
  <si>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</si>
  <si>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</si>
  <si>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</si>
  <si>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</si>
  <si>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</si>
  <si>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</si>
  <si>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</si>
  <si>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</si>
  <si>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</si>
  <si>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</si>
  <si>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</si>
  <si>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</si>
  <si>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</si>
  <si>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</si>
  <si>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</si>
  <si>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</si>
  <si>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</si>
  <si>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</si>
  <si>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</si>
  <si>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</si>
  <si>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</si>
  <si>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</si>
  <si>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</si>
  <si>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</si>
  <si>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</si>
  <si>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</si>
  <si>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</si>
  <si>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</si>
  <si>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</si>
  <si>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</si>
  <si>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</si>
  <si>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</si>
  <si>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</si>
  <si>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</si>
  <si>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</si>
  <si>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</si>
  <si>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</si>
  <si>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</si>
  <si>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</si>
  <si>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</si>
  <si>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</si>
  <si>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</si>
  <si>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</si>
  <si>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</si>
  <si>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</si>
  <si>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</si>
  <si>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</si>
  <si>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</si>
  <si>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</si>
  <si>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</si>
  <si>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</si>
  <si>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</si>
  <si>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</si>
  <si>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</si>
  <si>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</si>
  <si>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</si>
  <si>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</si>
  <si>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</si>
  <si>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</si>
  <si>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</si>
  <si>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</si>
  <si>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</si>
  <si>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</si>
  <si>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</si>
  <si>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</si>
  <si>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</si>
  <si>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</si>
  <si>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</si>
  <si>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</si>
  <si>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</si>
  <si>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</si>
  <si>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</si>
  <si>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</si>
  <si>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</si>
  <si>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</si>
  <si>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</si>
  <si>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</si>
  <si>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</si>
  <si>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</si>
  <si>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</si>
  <si>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</si>
  <si>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</si>
  <si>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</si>
  <si>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</si>
  <si>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</si>
  <si>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</si>
  <si>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</si>
  <si>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</si>
  <si>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</si>
  <si>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</si>
  <si>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</si>
  <si>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</si>
  <si>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</si>
  <si>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</si>
  <si>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</si>
  <si>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</si>
  <si>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</si>
  <si>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</si>
  <si>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</si>
  <si>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</si>
  <si>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</si>
  <si>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</si>
  <si>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</si>
  <si>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</si>
  <si>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</si>
  <si>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</si>
  <si>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</si>
  <si>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</si>
  <si>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</si>
  <si>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</si>
  <si>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</si>
  <si>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</si>
  <si>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</si>
  <si>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</si>
  <si>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</si>
  <si>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</si>
  <si>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</si>
  <si>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</si>
  <si>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</si>
  <si>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</si>
  <si>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</si>
  <si>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</si>
  <si>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</si>
  <si>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</si>
  <si>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</si>
  <si>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</si>
  <si>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</si>
  <si>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</si>
  <si>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</si>
  <si>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</si>
  <si>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</si>
  <si>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</si>
  <si>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</si>
  <si>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</si>
  <si>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</si>
  <si>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</si>
  <si>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</si>
  <si>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</si>
  <si>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</si>
  <si>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</si>
  <si>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</si>
  <si>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</si>
  <si>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</si>
  <si>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</si>
  <si>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</si>
  <si>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</si>
  <si>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</si>
  <si>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</si>
  <si>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</si>
  <si>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</si>
  <si>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</si>
  <si>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</si>
  <si>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</si>
  <si>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</si>
  <si>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</si>
  <si>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</si>
  <si>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</si>
  <si>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</si>
  <si>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</si>
  <si>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</si>
  <si>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</si>
  <si>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</si>
  <si>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</si>
  <si>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</si>
  <si>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</si>
  <si>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</si>
  <si>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</si>
  <si>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</si>
  <si>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</si>
  <si>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</si>
  <si>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</si>
  <si>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</si>
  <si>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</si>
  <si>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</si>
  <si>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</si>
  <si>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</si>
  <si>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</si>
  <si>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</si>
  <si>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</si>
  <si>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</si>
  <si>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</si>
  <si>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</si>
  <si>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</si>
  <si>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</si>
  <si>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</si>
  <si>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</si>
  <si>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</si>
  <si>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</si>
  <si>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</si>
  <si>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</si>
  <si>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</si>
  <si>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</si>
  <si>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</si>
  <si>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</si>
  <si>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</si>
  <si>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</si>
  <si>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</si>
  <si>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</si>
  <si>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</si>
  <si>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</si>
  <si>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</si>
  <si>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</si>
  <si>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</si>
  <si>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</si>
  <si>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</si>
  <si>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</si>
  <si>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</si>
  <si>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</si>
  <si>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</si>
  <si>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</si>
  <si>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</si>
  <si>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</si>
  <si>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</si>
  <si>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</si>
  <si>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</si>
  <si>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</si>
  <si>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</si>
  <si>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</si>
  <si>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</si>
  <si>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</si>
  <si>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</si>
  <si>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</si>
  <si>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</si>
  <si>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</si>
  <si>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</si>
  <si>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</si>
  <si>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</si>
  <si>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</si>
  <si>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</si>
  <si>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</si>
  <si>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</si>
  <si>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</si>
  <si>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</si>
  <si>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</si>
  <si>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</si>
  <si>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</si>
  <si>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</si>
  <si>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</si>
  <si>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</si>
  <si>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</si>
  <si>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</si>
  <si>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</si>
  <si>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</si>
  <si>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</si>
  <si>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</si>
  <si>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</si>
  <si>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</si>
  <si>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</si>
  <si>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</si>
  <si>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</si>
  <si>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</si>
  <si>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</si>
  <si>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</si>
  <si>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</si>
  <si>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</si>
  <si>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</si>
  <si>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</si>
  <si>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</si>
  <si>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</si>
  <si>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</si>
  <si>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</si>
  <si>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</si>
  <si>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</si>
  <si>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</si>
  <si>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</si>
  <si>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</si>
  <si>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</si>
  <si>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</si>
  <si>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</si>
  <si>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</si>
  <si>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</si>
  <si>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</si>
  <si>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</si>
  <si>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</si>
  <si>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</si>
  <si>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</si>
  <si>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</si>
  <si>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</si>
  <si>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</si>
  <si>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</si>
  <si>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</si>
  <si>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</si>
  <si>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</si>
  <si>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</si>
  <si>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</si>
  <si>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</si>
  <si>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</si>
  <si>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</si>
  <si>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</si>
  <si>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</si>
  <si>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</si>
  <si>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</si>
  <si>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</si>
  <si>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</si>
  <si>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</si>
  <si>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</si>
  <si>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</si>
  <si>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</si>
  <si>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</si>
  <si>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</si>
  <si>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</si>
  <si>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</si>
  <si>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</si>
  <si>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</si>
  <si>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</si>
  <si>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</si>
  <si>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</si>
  <si>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</si>
  <si>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</si>
  <si>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</si>
  <si>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</si>
  <si>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</si>
  <si>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</si>
  <si>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</si>
  <si>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</si>
  <si>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</si>
  <si>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</si>
  <si>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</si>
  <si>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</si>
  <si>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</si>
  <si>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</si>
  <si>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</si>
  <si>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</si>
  <si>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</si>
  <si>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</si>
  <si>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</si>
  <si>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</si>
  <si>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</si>
  <si>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</si>
  <si>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</si>
  <si>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</si>
  <si>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</si>
  <si>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</si>
  <si>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</si>
  <si>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</si>
  <si>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</si>
  <si>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</si>
  <si>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</si>
  <si>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</si>
  <si>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</si>
  <si>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</si>
  <si>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</si>
  <si>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</si>
  <si>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</si>
  <si>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</si>
  <si>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</si>
  <si>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</si>
  <si>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</si>
  <si>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</si>
  <si>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</si>
  <si>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</si>
  <si>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</si>
  <si>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</si>
  <si>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</si>
  <si>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</si>
  <si>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</si>
  <si>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</si>
  <si>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</si>
  <si>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</si>
  <si>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</si>
  <si>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</si>
  <si>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</si>
  <si>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</si>
  <si>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</si>
  <si>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</si>
  <si>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</si>
  <si>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</si>
  <si>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</si>
  <si>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</si>
  <si>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</si>
  <si>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</si>
  <si>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</si>
  <si>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</si>
  <si>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</si>
  <si>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</si>
  <si>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</si>
  <si>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</si>
  <si>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</si>
  <si>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</si>
  <si>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</si>
  <si>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</si>
  <si>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</si>
  <si>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</si>
  <si>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</si>
  <si>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</si>
  <si>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</si>
  <si>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</si>
  <si>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</si>
  <si>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</si>
  <si>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</si>
  <si>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</si>
  <si>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</si>
  <si>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</si>
  <si>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</si>
  <si>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</si>
  <si>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</si>
  <si>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</si>
  <si>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</si>
  <si>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</si>
  <si>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</si>
  <si>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</si>
  <si>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</si>
  <si>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</si>
  <si>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</si>
  <si>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</si>
  <si>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</si>
  <si>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</si>
  <si>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</si>
  <si>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</si>
  <si>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</si>
  <si>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</si>
  <si>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</si>
  <si>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</si>
  <si>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</si>
  <si>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</si>
  <si>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</si>
  <si>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</si>
  <si>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</si>
  <si>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</si>
  <si>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</si>
  <si>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</si>
  <si>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</si>
  <si>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</si>
  <si>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</si>
  <si>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</si>
  <si>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</si>
  <si>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</si>
  <si>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</si>
  <si>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</si>
  <si>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</si>
  <si>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</si>
  <si>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</si>
  <si>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</si>
  <si>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</si>
  <si>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</si>
  <si>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</si>
  <si>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</si>
  <si>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</si>
  <si>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</si>
  <si>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</si>
  <si>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</si>
  <si>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</si>
  <si>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</si>
  <si>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</si>
  <si>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</si>
  <si>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</si>
  <si>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</si>
  <si>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</si>
  <si>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</si>
  <si>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</si>
  <si>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</si>
  <si>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</si>
  <si>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</si>
  <si>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</si>
  <si>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</si>
  <si>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</si>
  <si>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</si>
  <si>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</si>
  <si>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</si>
  <si>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</si>
  <si>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</si>
  <si>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</si>
  <si>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</si>
  <si>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</si>
  <si>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</si>
  <si>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</si>
  <si>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</si>
  <si>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</si>
  <si>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</si>
  <si>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</si>
  <si>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</si>
  <si>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</si>
  <si>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</si>
  <si>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</si>
  <si>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</si>
  <si>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</si>
  <si>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</si>
  <si>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</si>
  <si>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</si>
  <si>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</si>
  <si>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</si>
  <si>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</si>
  <si>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</si>
  <si>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</si>
  <si>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</si>
  <si>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</si>
  <si>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</si>
  <si>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</si>
  <si>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</si>
  <si>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</si>
  <si>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</si>
  <si>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</si>
  <si>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</si>
  <si>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</si>
  <si>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</si>
  <si>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</si>
  <si>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</si>
  <si>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</si>
  <si>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</si>
  <si>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</si>
  <si>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</si>
  <si>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</si>
  <si>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</si>
  <si>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</si>
  <si>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</si>
  <si>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</si>
  <si>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</si>
  <si>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</si>
  <si>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</si>
  <si>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</si>
  <si>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</si>
  <si>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</si>
  <si>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</si>
  <si>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</si>
  <si>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</si>
  <si>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</si>
  <si>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</si>
  <si>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</si>
  <si>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</si>
  <si>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</si>
  <si>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</si>
  <si>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</si>
  <si>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</si>
  <si>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</si>
  <si>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</si>
  <si>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</si>
  <si>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</si>
  <si>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</si>
  <si>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</si>
  <si>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</si>
  <si>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</si>
  <si>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</si>
  <si>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</si>
  <si>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</si>
  <si>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</si>
  <si>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</si>
  <si>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</si>
  <si>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</si>
  <si>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</si>
  <si>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</si>
  <si>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</si>
  <si>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</si>
  <si>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</si>
  <si>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</si>
  <si>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</si>
  <si>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</si>
  <si>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</si>
  <si>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</si>
  <si>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</si>
  <si>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</si>
  <si>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</si>
  <si>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</si>
  <si>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</si>
  <si>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</si>
  <si>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</si>
  <si>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</si>
  <si>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</si>
  <si>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</si>
  <si>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</si>
  <si>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</si>
  <si>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</si>
  <si>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</si>
  <si>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</si>
  <si>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</si>
  <si>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</si>
  <si>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</si>
  <si>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</si>
  <si>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</si>
  <si>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</si>
  <si>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</si>
  <si>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</si>
  <si>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</si>
  <si>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</si>
  <si>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</si>
  <si>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</si>
  <si>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</si>
  <si>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</si>
  <si>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</si>
  <si>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</si>
  <si>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</si>
  <si>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</si>
  <si>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</si>
  <si>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</si>
  <si>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</si>
  <si>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</si>
  <si>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</si>
  <si>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</si>
  <si>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</si>
  <si>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</si>
  <si>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</si>
  <si>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</si>
  <si>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</si>
  <si>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</si>
  <si>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</si>
  <si>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</si>
  <si>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</si>
  <si>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</si>
  <si>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</si>
  <si>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</si>
  <si>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</si>
  <si>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</si>
  <si>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</si>
  <si>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</si>
  <si>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</si>
  <si>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</si>
  <si>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</si>
  <si>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</si>
  <si>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</si>
  <si>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</si>
  <si>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</si>
  <si>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</si>
  <si>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</si>
  <si>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</si>
  <si>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</si>
  <si>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</si>
  <si>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</si>
  <si>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</si>
  <si>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</si>
  <si>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</si>
  <si>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</si>
  <si>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</si>
  <si>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</si>
  <si>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</si>
  <si>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</si>
  <si>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</si>
  <si>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</si>
  <si>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</si>
  <si>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</si>
  <si>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</si>
  <si>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</si>
  <si>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</si>
  <si>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</si>
  <si>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</si>
  <si>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</si>
  <si>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</si>
  <si>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</si>
  <si>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</si>
  <si>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</si>
  <si>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</si>
  <si>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</si>
  <si>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</si>
  <si>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</si>
  <si>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</si>
  <si>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</si>
  <si>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</si>
  <si>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</si>
  <si>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</si>
  <si>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</si>
  <si>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</si>
  <si>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</si>
  <si>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</si>
  <si>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</si>
  <si>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</si>
  <si>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</si>
  <si>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</si>
  <si>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</si>
  <si>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</si>
  <si>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</si>
  <si>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</si>
  <si>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</si>
  <si>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</si>
  <si>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</si>
  <si>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</si>
  <si>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</si>
  <si>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</si>
  <si>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</si>
  <si>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</si>
  <si>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</si>
  <si>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</si>
  <si>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</si>
  <si>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</si>
  <si>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</si>
  <si>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</si>
  <si>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</si>
  <si>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</si>
  <si>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</si>
  <si>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</si>
  <si>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</si>
  <si>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</si>
  <si>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</si>
  <si>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</si>
  <si>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</si>
  <si>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</si>
  <si>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</si>
  <si>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</si>
  <si>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</si>
  <si>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</si>
  <si>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</si>
  <si>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</si>
  <si>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</si>
  <si>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</si>
  <si>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</si>
  <si>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</si>
  <si>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</si>
  <si>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</si>
  <si>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</si>
  <si>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</si>
  <si>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</si>
  <si>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</si>
  <si>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</si>
  <si>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</si>
  <si>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</si>
  <si>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</si>
  <si>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</si>
  <si>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</si>
  <si>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</si>
  <si>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</si>
  <si>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</si>
  <si>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</si>
  <si>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</si>
  <si>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</si>
  <si>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</si>
  <si>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</si>
  <si>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</si>
  <si>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</si>
  <si>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</si>
  <si>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</si>
  <si>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</si>
  <si>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</si>
  <si>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</si>
  <si>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</si>
  <si>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</si>
  <si>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</si>
  <si>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</si>
  <si>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</si>
  <si>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</si>
  <si>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</si>
  <si>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</si>
  <si>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</si>
  <si>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</si>
  <si>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</si>
  <si>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</si>
  <si>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</si>
  <si>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</si>
  <si>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</si>
  <si>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</si>
  <si>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</si>
  <si>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</si>
  <si>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</si>
  <si>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</si>
  <si>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</si>
  <si>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</si>
  <si>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</si>
  <si>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</si>
  <si>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</si>
  <si>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</si>
  <si>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</si>
  <si>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</si>
  <si>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</si>
  <si>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</si>
  <si>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</si>
  <si>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</si>
  <si>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</si>
  <si>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</si>
  <si>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</si>
  <si>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</si>
  <si>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</si>
  <si>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</si>
  <si>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</si>
  <si>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</si>
  <si>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</si>
  <si>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</si>
  <si>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</si>
  <si>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</si>
  <si>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</si>
  <si>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</si>
  <si>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</si>
  <si>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</si>
  <si>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</si>
  <si>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</si>
  <si>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</si>
  <si>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</si>
  <si>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</si>
  <si>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</si>
  <si>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</si>
  <si>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</si>
  <si>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</si>
  <si>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</si>
  <si>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</si>
  <si>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</si>
  <si>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</si>
  <si>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</si>
  <si>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</si>
  <si>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</si>
  <si>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</si>
  <si>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</si>
  <si>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</si>
  <si>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</si>
  <si>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</si>
  <si>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</si>
  <si>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</si>
  <si>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</si>
  <si>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</si>
  <si>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</si>
  <si>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</si>
  <si>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</si>
  <si>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</si>
  <si>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</si>
  <si>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</si>
  <si>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</si>
  <si>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</si>
  <si>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</si>
  <si>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</si>
  <si>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</si>
  <si>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</si>
  <si>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</si>
  <si>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</si>
  <si>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</si>
  <si>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</si>
  <si>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</si>
  <si>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</si>
  <si>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</si>
  <si>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</si>
  <si>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</si>
  <si>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</si>
  <si>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</si>
  <si>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</si>
  <si>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</si>
  <si>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</si>
  <si>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</si>
  <si>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</si>
  <si>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</si>
  <si>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</si>
  <si>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</si>
  <si>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</si>
  <si>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</si>
  <si>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</si>
  <si>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</si>
  <si>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</si>
  <si>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</si>
  <si>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</si>
  <si>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</si>
  <si>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</si>
  <si>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</si>
  <si>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</si>
  <si>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</si>
  <si>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</si>
  <si>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</si>
  <si>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</si>
  <si>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</si>
  <si>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</si>
  <si>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</si>
  <si>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</si>
  <si>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</si>
  <si>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</si>
  <si>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</si>
  <si>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</si>
  <si>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</si>
  <si>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</si>
  <si>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</si>
  <si>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</si>
  <si>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</si>
  <si>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</si>
  <si>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</si>
  <si>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</si>
  <si>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</si>
  <si>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</si>
  <si>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</si>
  <si>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</si>
  <si>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</si>
  <si>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</si>
  <si>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</si>
  <si>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</si>
  <si>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</si>
  <si>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</si>
  <si>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</si>
  <si>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</si>
  <si>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</si>
  <si>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</si>
  <si>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</si>
  <si>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</si>
  <si>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</si>
  <si>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</si>
  <si>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</si>
  <si>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</si>
  <si>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</si>
  <si>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</si>
  <si>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</si>
  <si>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</si>
  <si>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</si>
  <si>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</si>
  <si>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</si>
  <si>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</si>
  <si>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</si>
  <si>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</si>
  <si>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</si>
  <si>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</si>
  <si>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</si>
  <si>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</si>
  <si>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</si>
  <si>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</si>
  <si>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</si>
  <si>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</si>
  <si>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</si>
  <si>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</si>
  <si>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</si>
  <si>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</si>
  <si>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</si>
  <si>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</si>
  <si>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</si>
  <si>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</si>
  <si>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</si>
  <si>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</si>
  <si>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</si>
  <si>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</si>
  <si>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</si>
  <si>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</si>
  <si>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</si>
  <si>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</si>
  <si>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</si>
  <si>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</si>
  <si>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</si>
  <si>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</si>
  <si>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</si>
  <si>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</si>
  <si>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</si>
  <si>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</si>
  <si>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</si>
  <si>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</si>
  <si>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</si>
  <si>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</si>
  <si>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</si>
  <si>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</si>
  <si>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</si>
  <si>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</si>
  <si>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</si>
  <si>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</si>
  <si>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</si>
  <si>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</si>
  <si>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</si>
  <si>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</si>
  <si>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</si>
  <si>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</si>
  <si>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</si>
  <si>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</si>
  <si>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</si>
  <si>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</si>
  <si>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</si>
  <si>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</si>
  <si>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</si>
  <si>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</si>
  <si>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</si>
  <si>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</si>
  <si>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</si>
  <si>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</si>
  <si>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</si>
  <si>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</si>
  <si>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</si>
  <si>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</si>
  <si>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</si>
  <si>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</si>
  <si>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</si>
  <si>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</si>
  <si>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</si>
  <si>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</si>
  <si>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</si>
  <si>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</si>
  <si>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</si>
  <si>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</si>
  <si>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</si>
  <si>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</si>
  <si>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</si>
  <si>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</si>
  <si>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</si>
  <si>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</si>
  <si>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</si>
  <si>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</si>
  <si>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</si>
  <si>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</si>
  <si>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</si>
  <si>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</si>
  <si>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</si>
  <si>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</si>
  <si>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</si>
  <si>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</si>
  <si>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</si>
  <si>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</si>
  <si>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</si>
  <si>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</si>
  <si>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</si>
  <si>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</si>
  <si>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</si>
  <si>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</si>
  <si>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</si>
  <si>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</si>
  <si>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</si>
  <si>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</si>
  <si>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</si>
  <si>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</si>
  <si>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</si>
  <si>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</si>
  <si>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</si>
  <si>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</si>
  <si>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</si>
  <si>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</si>
  <si>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</si>
  <si>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</si>
  <si>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</si>
  <si>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</si>
  <si>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</si>
  <si>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</si>
  <si>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</si>
  <si>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</si>
  <si>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</si>
  <si>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</si>
  <si>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</si>
  <si>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</si>
  <si>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</si>
  <si>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</si>
  <si>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</si>
  <si>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</si>
  <si>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</si>
  <si>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</si>
  <si>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</si>
  <si>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</si>
  <si>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</si>
  <si>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</si>
  <si>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</si>
  <si>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</si>
  <si>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</si>
  <si>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</si>
  <si>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</si>
  <si>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</si>
  <si>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</si>
  <si>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</si>
  <si>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</si>
  <si>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</si>
  <si>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</si>
  <si>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</si>
  <si>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</si>
  <si>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</si>
  <si>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</si>
  <si>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</si>
  <si>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</si>
  <si>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</si>
  <si>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</si>
  <si>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</si>
  <si>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</si>
  <si>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</si>
  <si>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</si>
  <si>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</si>
  <si>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</si>
  <si>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</si>
  <si>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</si>
  <si>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</si>
  <si>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</si>
  <si>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</si>
  <si>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</si>
  <si>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</si>
  <si>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</si>
  <si>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</si>
  <si>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</si>
  <si>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</si>
  <si>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</si>
  <si>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</si>
  <si>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</si>
  <si>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</si>
  <si>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</si>
  <si>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</si>
  <si>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</si>
  <si>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</si>
  <si>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</si>
  <si>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</si>
  <si>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</si>
  <si>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</si>
  <si>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</si>
  <si>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</si>
  <si>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</si>
  <si>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</si>
  <si>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</si>
  <si>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</si>
  <si>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</si>
  <si>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</si>
  <si>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</si>
  <si>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</si>
  <si>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</si>
  <si>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</si>
  <si>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</si>
  <si>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</si>
  <si>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</si>
  <si>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</si>
  <si>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</si>
  <si>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</si>
  <si>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</si>
  <si>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</si>
  <si>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</si>
  <si>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</si>
  <si>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</si>
  <si>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</si>
  <si>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</si>
  <si>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</si>
  <si>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</si>
  <si>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</si>
  <si>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</si>
  <si>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</si>
  <si>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</si>
  <si>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</si>
  <si>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</si>
  <si>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</si>
  <si>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</si>
  <si>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</si>
  <si>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</si>
  <si>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</si>
  <si>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</si>
  <si>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</si>
  <si>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</si>
  <si>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</si>
  <si>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</si>
  <si>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</si>
  <si>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</si>
  <si>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</si>
  <si>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</si>
  <si>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</si>
  <si>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</si>
  <si>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</si>
  <si>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</si>
  <si>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</si>
  <si>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</si>
  <si>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</si>
  <si>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</si>
  <si>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</si>
  <si>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</si>
  <si>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</si>
  <si>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</si>
  <si>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</si>
  <si>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</si>
  <si>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</si>
  <si>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</si>
  <si>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</si>
  <si>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</si>
  <si>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</si>
  <si>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</si>
  <si>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</si>
  <si>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</si>
  <si>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</si>
  <si>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</si>
  <si>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</si>
  <si>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</si>
  <si>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</si>
  <si>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</si>
  <si>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</si>
  <si>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</si>
  <si>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</si>
  <si>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</si>
  <si>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</si>
  <si>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</si>
  <si>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</si>
  <si>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</si>
  <si>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</si>
  <si>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</si>
  <si>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</si>
  <si>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</si>
  <si>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</si>
  <si>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</si>
  <si>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</si>
  <si>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</si>
  <si>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</si>
  <si>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</si>
  <si>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</si>
  <si>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</si>
  <si>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</si>
  <si>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</si>
  <si>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</si>
  <si>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</si>
  <si>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</si>
  <si>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</si>
  <si>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</si>
  <si>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</si>
  <si>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</si>
  <si>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</si>
  <si>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</si>
  <si>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</si>
  <si>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</si>
  <si>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</si>
  <si>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</si>
  <si>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</si>
  <si>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</si>
  <si>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</si>
  <si>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</si>
  <si>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</si>
  <si>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</si>
  <si>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</si>
  <si>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</si>
  <si>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</si>
  <si>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</si>
  <si>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</si>
  <si>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</si>
  <si>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</si>
  <si>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</si>
  <si>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</si>
  <si>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</si>
  <si>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</si>
  <si>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</si>
  <si>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</si>
  <si>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</si>
  <si>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</si>
  <si>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</si>
  <si>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</si>
  <si>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</si>
  <si>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</si>
  <si>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</si>
  <si>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</si>
  <si>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</si>
  <si>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</si>
  <si>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</si>
  <si>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</si>
  <si>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</si>
  <si>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</si>
  <si>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</si>
  <si>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</si>
  <si>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</si>
  <si>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</si>
  <si>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</si>
  <si>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</si>
  <si>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</si>
  <si>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</si>
  <si>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</si>
  <si>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</si>
  <si>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</si>
  <si>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</si>
  <si>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</si>
  <si>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</si>
  <si>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</si>
  <si>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</si>
  <si>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</si>
  <si>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</si>
  <si>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</si>
  <si>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</si>
  <si>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</si>
  <si>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</si>
  <si>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</si>
  <si>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</si>
  <si>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</si>
  <si>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</si>
  <si>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</si>
  <si>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</si>
  <si>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</si>
  <si>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</si>
  <si>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</si>
  <si>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</si>
  <si>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</si>
  <si>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</si>
  <si>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</si>
  <si>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</si>
  <si>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</si>
  <si>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</si>
  <si>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</si>
  <si>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</si>
  <si>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</si>
  <si>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</si>
  <si>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</si>
  <si>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</si>
  <si>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</si>
  <si>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</si>
  <si>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</si>
  <si>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</si>
  <si>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</si>
  <si>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</si>
  <si>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</si>
  <si>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</si>
  <si>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</si>
  <si>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</si>
  <si>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</si>
  <si>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</si>
  <si>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</si>
  <si>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</si>
  <si>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</si>
  <si>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</si>
  <si>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</si>
  <si>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</si>
  <si>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</si>
  <si>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</si>
  <si>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</si>
  <si>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</si>
  <si>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</si>
  <si>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</si>
  <si>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</si>
  <si>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</si>
  <si>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</si>
  <si>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</si>
  <si>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</si>
  <si>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</si>
  <si>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</si>
  <si>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</si>
  <si>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</si>
  <si>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</si>
  <si>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</si>
  <si>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</si>
  <si>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</si>
  <si>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</si>
  <si>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</si>
  <si>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</si>
  <si>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</si>
  <si>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</si>
  <si>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</si>
  <si>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</si>
  <si>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</si>
  <si>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</si>
  <si>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</si>
  <si>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</si>
  <si>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</si>
  <si>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</si>
  <si>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</si>
  <si>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</si>
  <si>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</si>
  <si>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</si>
  <si>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</si>
  <si>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</si>
  <si>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</si>
  <si>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</si>
  <si>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</si>
  <si>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</si>
  <si>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</si>
  <si>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</si>
  <si>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</si>
  <si>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</si>
  <si>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</si>
  <si>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</si>
  <si>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</si>
  <si>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</si>
  <si>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</si>
  <si>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</si>
  <si>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</si>
  <si>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</si>
  <si>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</si>
  <si>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</si>
  <si>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</si>
  <si>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</si>
  <si>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</si>
  <si>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</si>
  <si>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</si>
  <si>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</si>
  <si>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</si>
  <si>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</si>
  <si>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</si>
  <si>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</si>
  <si>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</si>
  <si>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</si>
  <si>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</si>
  <si>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</si>
  <si>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</si>
  <si>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</si>
  <si>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</si>
  <si>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</si>
  <si>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</si>
  <si>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</si>
  <si>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</si>
  <si>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</si>
  <si>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</si>
  <si>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</si>
  <si>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</si>
  <si>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</si>
  <si>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</si>
  <si>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</si>
  <si>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</si>
  <si>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</si>
  <si>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</si>
  <si>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</si>
  <si>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</si>
  <si>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</si>
  <si>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</si>
  <si>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</si>
  <si>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</si>
  <si>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</si>
  <si>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</si>
  <si>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</si>
  <si>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</si>
  <si>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</si>
  <si>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</si>
  <si>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</si>
  <si>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</si>
  <si>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</si>
  <si>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</si>
  <si>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</si>
  <si>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</si>
  <si>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</si>
  <si>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</si>
  <si>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</si>
  <si>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</si>
  <si>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</si>
  <si>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</si>
  <si>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</si>
  <si>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</si>
  <si>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</si>
  <si>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</si>
  <si>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</si>
  <si>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</si>
  <si>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</si>
  <si>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</si>
  <si>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</si>
  <si>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</si>
  <si>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</si>
  <si>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</si>
  <si>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</si>
  <si>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</si>
  <si>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</si>
  <si>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</si>
  <si>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</si>
  <si>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</si>
  <si>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</si>
  <si>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</si>
  <si>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</si>
  <si>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</si>
  <si>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</si>
  <si>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</si>
  <si>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</si>
  <si>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</si>
  <si>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</si>
  <si>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</si>
  <si>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</si>
  <si>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</si>
  <si>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</si>
  <si>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</si>
  <si>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</si>
  <si>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</si>
  <si>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</si>
  <si>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</si>
  <si>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</si>
  <si>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</si>
  <si>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</si>
  <si>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</si>
  <si>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</si>
  <si>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</si>
  <si>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</si>
  <si>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</si>
  <si>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</si>
  <si>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</si>
  <si>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</si>
  <si>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</si>
  <si>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</si>
  <si>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</si>
  <si>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</si>
  <si>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</si>
  <si>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</si>
  <si>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</si>
  <si>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</si>
  <si>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</si>
  <si>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</si>
  <si>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</si>
  <si>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</si>
  <si>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</si>
  <si>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</si>
  <si>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</si>
  <si>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</si>
  <si>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</si>
  <si>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</si>
  <si>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</si>
  <si>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</si>
  <si>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</si>
  <si>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</si>
  <si>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</si>
  <si>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</si>
  <si>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</si>
  <si>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</si>
  <si>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</si>
  <si>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</si>
  <si>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</si>
  <si>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</si>
  <si>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</si>
  <si>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</si>
  <si>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</si>
  <si>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</si>
  <si>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</si>
  <si>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</si>
  <si>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</si>
  <si>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</si>
  <si>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</si>
  <si>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</si>
  <si>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</si>
  <si>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</si>
  <si>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</si>
  <si>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</si>
  <si>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</si>
  <si>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</si>
  <si>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</si>
  <si>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</si>
  <si>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</si>
  <si>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</si>
  <si>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</si>
  <si>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</si>
  <si>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</si>
  <si>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</si>
  <si>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</si>
  <si>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</si>
  <si>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</si>
  <si>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</si>
  <si>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</si>
  <si>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</si>
  <si>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</si>
  <si>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</si>
  <si>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</si>
  <si>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</si>
  <si>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</si>
  <si>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</si>
  <si>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</si>
  <si>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</si>
  <si>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</si>
  <si>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</si>
  <si>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</si>
  <si>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</si>
  <si>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</si>
  <si>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</si>
  <si>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</si>
  <si>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</si>
  <si>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</si>
  <si>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</si>
  <si>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</si>
  <si>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</si>
  <si>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</si>
  <si>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</si>
  <si>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</si>
  <si>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</si>
  <si>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</si>
  <si>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</si>
  <si>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</si>
  <si>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</si>
  <si>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</si>
  <si>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</si>
  <si>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</si>
  <si>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</si>
  <si>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</si>
  <si>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</si>
  <si>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</si>
  <si>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</si>
  <si>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</si>
  <si>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</si>
  <si>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</si>
  <si>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</si>
  <si>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</si>
  <si>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</si>
  <si>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</si>
  <si>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</si>
  <si>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</si>
  <si>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</si>
  <si>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</si>
  <si>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</si>
  <si>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</si>
  <si>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</si>
  <si>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</si>
  <si>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</si>
  <si>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</si>
  <si>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</si>
  <si>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</si>
  <si>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</si>
  <si>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</si>
  <si>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</si>
  <si>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</si>
  <si>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</si>
  <si>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</si>
  <si>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</si>
  <si>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</si>
  <si>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</si>
  <si>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</si>
  <si>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</si>
  <si>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</si>
  <si>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</si>
  <si>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</si>
  <si>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</si>
  <si>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</si>
  <si>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</si>
  <si>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</si>
  <si>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</si>
  <si>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</si>
  <si>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</si>
  <si>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</si>
  <si>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</si>
  <si>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</si>
  <si>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</si>
  <si>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</si>
  <si>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</si>
  <si>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</si>
  <si>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</si>
  <si>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</si>
  <si>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</si>
  <si>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</si>
  <si>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</si>
  <si>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</si>
  <si>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</si>
  <si>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</si>
  <si>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</si>
  <si>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</si>
  <si>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</si>
  <si>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</si>
  <si>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</si>
  <si>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</si>
  <si>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</si>
  <si>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</si>
  <si>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</si>
  <si>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</si>
  <si>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</si>
  <si>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</si>
  <si>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</si>
  <si>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</si>
  <si>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</si>
  <si>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</si>
  <si>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</si>
  <si>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</si>
  <si>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</si>
  <si>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</si>
  <si>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</si>
  <si>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</si>
  <si>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</si>
  <si>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</si>
  <si>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</si>
  <si>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</si>
  <si>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</si>
  <si>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</si>
  <si>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</si>
  <si>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</si>
  <si>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</si>
  <si>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</si>
  <si>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</si>
  <si>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</si>
  <si>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</si>
  <si>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</si>
  <si>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</si>
  <si>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</si>
  <si>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</si>
  <si>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</si>
  <si>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</si>
  <si>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</si>
  <si>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</si>
  <si>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</si>
  <si>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</si>
  <si>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</si>
  <si>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</si>
  <si>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</si>
  <si>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</si>
  <si>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</si>
  <si>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</si>
  <si>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</si>
  <si>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</si>
  <si>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</si>
  <si>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</si>
  <si>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</si>
  <si>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</si>
  <si>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</si>
  <si>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</si>
  <si>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</si>
  <si>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</si>
  <si>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</si>
  <si>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</si>
  <si>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</si>
  <si>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</si>
  <si>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</si>
  <si>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</si>
  <si>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</si>
  <si>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</si>
  <si>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</si>
  <si>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</si>
  <si>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</si>
  <si>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</si>
  <si>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</si>
  <si>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</si>
  <si>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</si>
  <si>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</si>
  <si>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</si>
  <si>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</si>
  <si>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</si>
  <si>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</si>
  <si>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</si>
  <si>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</si>
  <si>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</si>
  <si>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</si>
  <si>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</si>
  <si>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</si>
  <si>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</si>
  <si>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</si>
  <si>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</si>
  <si>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</si>
  <si>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</si>
  <si>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</si>
  <si>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</si>
  <si>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</si>
  <si>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</si>
  <si>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</si>
  <si>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</si>
  <si>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</si>
  <si>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</si>
  <si>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</si>
  <si>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</si>
  <si>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</si>
  <si>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</si>
  <si>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</si>
  <si>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</si>
  <si>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</si>
  <si>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</si>
  <si>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</si>
  <si>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</si>
  <si>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</si>
  <si>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</si>
  <si>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</si>
  <si>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</si>
  <si>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</si>
  <si>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</si>
  <si>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</si>
  <si>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</si>
  <si>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</si>
  <si>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</si>
  <si>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</si>
  <si>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</si>
  <si>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</si>
  <si>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</si>
  <si>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</si>
  <si>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</si>
  <si>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</si>
  <si>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</si>
  <si>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</si>
  <si>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</si>
  <si>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</si>
  <si>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</si>
  <si>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</si>
  <si>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</si>
  <si>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</si>
  <si>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</si>
  <si>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</si>
  <si>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</si>
  <si>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</si>
  <si>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</si>
  <si>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</si>
  <si>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</si>
  <si>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</si>
  <si>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</si>
  <si>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</si>
  <si>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</si>
  <si>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</si>
  <si>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</si>
  <si>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</si>
  <si>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</si>
  <si>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</si>
  <si>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</si>
  <si>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</si>
  <si>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</si>
  <si>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</si>
  <si>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</si>
  <si>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</si>
  <si>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</si>
  <si>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</si>
  <si>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</si>
  <si>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</si>
  <si>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</si>
  <si>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</si>
  <si>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</si>
  <si>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</si>
  <si>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</si>
  <si>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</si>
  <si>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</si>
  <si>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</si>
  <si>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</si>
  <si>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</si>
  <si>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</si>
  <si>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</si>
  <si>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</si>
  <si>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</si>
  <si>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</si>
  <si>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</si>
  <si>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</si>
  <si>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</si>
  <si>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</si>
  <si>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</si>
  <si>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</si>
  <si>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</si>
  <si>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</si>
  <si>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</si>
  <si>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</si>
  <si>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</si>
  <si>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</si>
  <si>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</si>
  <si>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</si>
  <si>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</si>
  <si>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</si>
  <si>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</si>
  <si>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</si>
  <si>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</si>
  <si>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</si>
  <si>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</si>
  <si>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</si>
  <si>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</si>
  <si>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</si>
  <si>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</si>
  <si>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</si>
  <si>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</si>
  <si>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</si>
  <si>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</si>
  <si>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</si>
  <si>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</si>
  <si>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</si>
  <si>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</si>
  <si>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</si>
  <si>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</si>
  <si>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</si>
  <si>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</si>
  <si>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</si>
  <si>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</si>
  <si>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</si>
  <si>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PCM-20251127-00000463</t>
  </si>
  <si>
    <t>ETA 30 min</t>
  </si>
  <si>
    <t>Emergency</t>
  </si>
  <si>
    <t xml:space="preserve"> PCM-20250215-00000830 </t>
  </si>
  <si>
    <t>LTE site still down and  site located in aramco area access issue need special permission</t>
  </si>
  <si>
    <t xml:space="preserve">no pcm </t>
  </si>
  <si>
    <t>jed0449</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</si>
  <si>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</si>
  <si>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</si>
  <si>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</si>
  <si>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</si>
  <si>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</si>
  <si>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</si>
  <si>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</si>
  <si>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</si>
  <si>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</si>
  <si>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PCM-20251127-00000455</t>
  </si>
  <si>
    <t>EM team reached the site and found power cable from genraitor to MDB is stolen</t>
  </si>
  <si>
    <t>PCM-20251127-00000081</t>
  </si>
  <si>
    <t xml:space="preserve">ETA 5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</si>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</sst>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8" totalsRowShown="0" headerRowDxfId="40" dataDxfId="39" headerRowBorderDxfId="37" tableBorderDxfId="38" totalsRowBorderDxfId="36">
  <autoFilter ref="A1:L3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325.39259328703338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R1</v>
      </c>
      <c r="C3" s="137">
        <v>1</v>
      </c>
      <c r="D3" s="56" t="s">
        <v>9155</v>
      </c>
      <c r="E3" s="136"/>
      <c r="F3" s="135"/>
      <c r="G3" s="134">
        <f ca="1">IFERROR(NOW()-F3,"-")</f>
        <v>45988.34101921296</v>
      </c>
      <c r="H3" s="135">
        <v>45988.332812499997</v>
      </c>
      <c r="I3" s="137" t="str">
        <f>IFERROR(VLOOKUP(D3,DB!A:F,6,0),"")</f>
        <v>SCECO</v>
      </c>
      <c r="J3" s="137" t="str">
        <f>IFERROR(VLOOKUP(D3,DB!A:G,7,0),"")</f>
        <v>Dead</v>
      </c>
      <c r="K3" s="133"/>
      <c r="L3" s="132" t="str">
        <f>IFERROR(VLOOKUP(D3,DB!A:I,9,0),"")</f>
        <v>Latis</v>
      </c>
    </row>
    <row r="4" spans="1:15" s="61" customFormat="1" ht="15" customHeight="1">
      <c r="A4" s="138"/>
      <c r="B4" s="137" t="str">
        <f>IFERROR(VLOOKUP(D4,DB!A:K,11,0),"")</f>
        <v/>
      </c>
      <c r="C4" s="137"/>
      <c r="D4" s="56"/>
      <c r="E4" s="136"/>
      <c r="F4" s="135"/>
      <c r="G4" s="134">
        <f ca="1">IFERROR(NOW()-F4,"-")</f>
        <v>45988.34101921296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45988.34101921296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45988.34101921296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45988.34101921296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45988.34101921296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45988.34101921296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45988.34101921296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45988.34101921296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45988.34101921296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45988.34101921296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45988.34101921296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45988.34101921296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45988.34101921296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45988.34101921296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45988.34101921296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45988.34101921296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45988.34101921296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45988.34101921296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45988.34101921296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45988.34101921296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45988.34101921296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45988.34101921296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45988.34101921296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45988.34101921296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45988.34101921296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45988.34101921296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45988.34101921296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45988.34101921296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45988.34101921296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45988.34101921296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45988.34101921296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45988.34101921296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45988.34101921296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45988.34101921296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45988.34101921296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45988.34101921296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45988.34101921296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45988.34101921296</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45988.34101921296</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45988.34101921296</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89DDF929-649C-42B3-8F3D-03CFDF8E9542}"/>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tabSelected="1"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163.34118124999804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3.953600231478049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9" t="s">
        <v>11065</v>
      </c>
      <c r="E5" s="99" t="s">
        <v>39021</v>
      </c>
      <c r="F5" s="100">
        <v>45988.188958333332</v>
      </c>
      <c r="G5" s="101">
        <f ca="1">IFERROR(NOW()-F5,"-")</f>
        <v>0.15206087962724268</v>
      </c>
      <c r="H5" s="147">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49" customFormat="1" ht="31.5" customHeight="1">
      <c r="A6" s="151" t="s">
        <v>39109</v>
      </c>
      <c r="B6" s="58" t="str">
        <f>IFERROR(VLOOKUP(D6,DB!A:K,11,0),"")</f>
        <v>R2</v>
      </c>
      <c r="C6" s="58">
        <v>1</v>
      </c>
      <c r="D6" s="58" t="s">
        <v>27487</v>
      </c>
      <c r="E6" s="81" t="s">
        <v>39021</v>
      </c>
      <c r="F6" s="71">
        <v>45988.317199074074</v>
      </c>
      <c r="G6" s="72">
        <f ca="1">IFERROR(NOW()-F6,"-")</f>
        <v>2.3820138885639608E-2</v>
      </c>
      <c r="H6" s="71">
        <v>45988.311412037037</v>
      </c>
      <c r="I6" s="58" t="str">
        <f>IFERROR(VLOOKUP(D6,DB!A:F,6,0),"")</f>
        <v>SCECO</v>
      </c>
      <c r="J6" s="58" t="str">
        <f>IFERROR(VLOOKUP(D6,DB!A:G,7,0),"")</f>
        <v>Vandalized</v>
      </c>
      <c r="K6" s="82" t="s">
        <v>39110</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0"/>
    </row>
    <row r="7" spans="1:88" ht="31.5" customHeight="1">
      <c r="A7" s="98"/>
      <c r="B7" s="18" t="str">
        <f>IFERROR(VLOOKUP(D7,DB!A:K,11,0),"")</f>
        <v>R2</v>
      </c>
      <c r="C7" s="18"/>
      <c r="D7" s="18" t="s">
        <v>8726</v>
      </c>
      <c r="E7" s="99" t="s">
        <v>39111</v>
      </c>
      <c r="F7" s="100"/>
      <c r="G7" s="101">
        <f ca="1">IFERROR(NOW()-F7,"-")</f>
        <v>45988.34101921296</v>
      </c>
      <c r="H7" s="100">
        <v>45988.324618055558</v>
      </c>
      <c r="I7" s="18" t="str">
        <f>IFERROR(VLOOKUP(D7,DB!A:F,6,0),"")</f>
        <v>SCECO</v>
      </c>
      <c r="J7" s="18" t="str">
        <f>IFERROR(VLOOKUP(D7,DB!A:G,7,0),"")</f>
        <v>Weak</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45988.34101921296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45988.34101921296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45988.34101921296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45988.34101921296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45988.34101921296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45988.34101921296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45988.34101921296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45988.34101921296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45988.34101921296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45988.34101921296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45988.34101921296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45988.34101921296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45988.34101921296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45988.34101921296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45988.34101921296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45988.34101921296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45988.34101921296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45988.34101921296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45988.34101921296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45988.34101921296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45988.34101921296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45988.34101921296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45988.34101921296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45988.34101921296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45988.34101921296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45988.34101921296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45988.34101921296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45988.34101921296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45988.34101921296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45988.34101921296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45988.34101921296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45988.34101921296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45988.34101921296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45988.34101921296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45988.34101921296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45988.34101921296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45988.34101921296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45988.34101921296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45988.34101921296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45988.34101921296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45988.34101921296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45988.34101921296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45988.34101921296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45988.34101921296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45988.34101921296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45988.34101921296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45988.34101921296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45988.34101921296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45988.34101921296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45988.34101921296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45988.34101921296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45988.34101921296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45988.34101921296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45988.34101921296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45988.34101921296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45988.34101921296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45988.34101921296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45988.34101921296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45988.34101921296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45988.34101921296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45988.34101921296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45988.34101921296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45988.34101921296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45988.34101921296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45988.34101921296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45988.34101921296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45988.34101921296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45988.34101921296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45988.34101921296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45988.34101921296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45988.34101921296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45988.34101921296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45988.34101921296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45988.34101921296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45988.34101921296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45988.34101921296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45988.34101921296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45988.34101921296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45988.34101921296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45988.34101921296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45988.34101921296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45988.34101921296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45988.34101921296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45988.34101921296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45988.34101921296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45988.34101921296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45988.34101921296</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45988.34101921296</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45988.34101921296</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45988.34101921296</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45988.34101921296</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45988.34101921296</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45988.34101921296</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45988.34101921296</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45988.34101921296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45988.34101921296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45988.34101921296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45988.34101921296</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45988.34101921296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45988.34101921296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45988.34101921296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45988.34101921296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45988.34101921296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45988.34101921296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45988.34101921296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45988.34101921296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45988.34101921296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45988.34101921296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45988.34101921296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45988.34101921296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45988.34101921296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45988.34101921296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45988.34101921296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45988.34101921296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45988.34101921296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45988.34101921296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45988.34101921296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45988.34101921296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45988.34101921296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45988.34101921296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45988.34101921296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45988.34101921296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45988.34101921296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45988.34101921296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45988.34101921296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45988.34101921296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45988.34101921296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45988.34101921296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45988.34101921296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45988.34101921296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45988.34101921296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45988.34101921296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45988.34101921296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45988.34101921296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45988.34101921296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45988.34101921296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45988.34101921296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45988.34101921296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45988.34101921296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45988.34101921296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45988.34101921296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45988.34101921296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45988.34101921296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45988.34101921296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45988.34101921296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45988.34101921296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45988.34101921296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45988.34101921296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45988.34101921296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45988.34101921296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45988.34101921296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45988.34101921296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45988.34101921296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45988.34101921296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45988.34101921296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45988.34101921296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45988.34101921296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45988.34101921296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45988.34101921296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45988.34101921296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45988.34101921296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45988.34101921296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45988.34101921296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45988.34101921296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45988.34101921296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45988.34101921296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45988.34101921296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45988.34101921296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45988.34101921296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45988.34101921296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45988.34101921296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45988.34101921296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45988.34101921296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45988.34101921296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45988.34101921296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45988.34101921296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45988.34101921296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45988.34101921296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45988.34101921296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45988.34101921296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45988.34101921296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45988.34101921296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45988.34101921296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45988.34101921296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45988.34101921296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45988.34101921296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45988.34101921296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45988.34101921296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45988.34101921296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45988.34101921296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45988.34101921296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45988.34101921296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45988.34101921296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45988.34101921296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45988.34101921296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45988.34101921296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45988.34101921296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45988.34101921296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45988.34101921296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45988.34101921296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45988.34101921296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45988.34101921296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45988.34101921296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45988.34101921296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45988.34101921296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45988.34101921296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45988.34101921296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45988.34101921296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45988.34101921296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45988.34101921296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45988.34101921296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45988.34101921296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45988.34101921296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45988.34101921296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45988.34101921296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45988.34101921296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45988.34101921296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45988.34101921296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45988.34101921296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45988.34101921296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45988.34101921296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45988.34101921296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45988.34101921296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45988.34101921296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45988.34101921296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45988.34101921296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45988.34101921296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45988.34101921296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45988.34101921296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45988.34101921296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45988.34101921296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45988.34101921296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45988.34101921296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45988.34101921296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45988.34101921296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45988.34101921296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45988.34101921296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45988.34101921296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45988.34101921296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45988.34101921296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45988.34101921296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45988.34101921296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45988.34101921296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45988.34101921296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45988.34101921296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45988.34101921296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45988.34101921296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45988.34101921296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45988.34101921296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45988.34101921296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45988.34101921296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45988.34101921296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45988.34101921296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45988.34101921296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45988.34101921296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45988.34101921296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45988.34101921296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45988.34101921296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45988.34101921296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45988.34101921296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45988.34101921296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45988.34101921296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45988.34101921296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45988.34101921296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45988.34101921296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45988.34101921296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45988.34101921296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45988.34101921296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45988.34101921296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45988.34101921296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45988.34101921296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45988.34101921296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45988.34101921296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45988.34101921296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45988.34101921296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45988.34101921296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45988.34101921296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45988.34101921296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45988.34101921296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45988.34101921296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45988.34101921296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45988.34101921296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45988.34101921296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45988.34101921296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45988.34101921296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45988.34101921296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45988.34101921296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45988.34101921296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45988.34101921296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45988.34101921296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45988.34101921296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45988.34101921296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45988.34101921296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45988.34101921296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45988.34101921296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45988.34101921296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45988.34101921296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45988.34101921296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45988.34101921296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45988.34101921296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45988.34101921296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45988.34101921296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45988.34101921296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45988.34101921296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45988.34101921296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45988.34101921296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45988.34101921296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45988.34101921296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45988.34101921296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45988.34101921296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45988.34101921296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45988.34101921296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45988.34101921296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45988.34101921296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45988.34101921296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45988.34101921296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45988.34101921296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45988.34101921296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45988.34101921296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45988.34101921296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45988.34101921296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45988.34101921296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45988.34101921296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45988.34101921296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45988.34101921296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45988.34101921296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45988.34101921296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45988.34101921296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45988.34101921296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45988.34101921296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45988.34101921296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45988.34101921296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45988.34101921296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45988.34101921296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45988.34101921296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45988.34101921296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45988.34101921296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45988.34101921296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45988.34101921296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45988.34101921296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45988.34101921296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45988.34101921296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45988.34101921296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45988.34101921296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45988.34101921296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45988.34101921296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45988.34101921296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45988.34101921296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45988.34101921296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45988.34101921296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45988.34101921296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45988.34101921296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45988.34101921296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45988.34101921296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45988.34101921296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45988.34101921296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45988.34101921296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45988.34101921296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45988.34101921296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45988.34101921296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45988.34101921296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45988.34101921296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45988.34101921296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45988.34101921296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45988.34101921296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45988.34101921296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45988.34101921296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45988.34101921296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45988.34101921296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45988.34101921296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45988.34101921296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45988.34101921296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45988.34101921296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45988.34101921296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45988.34101921296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45988.34101921296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45988.34101921296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45988.34101921296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45988.34101921296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45988.34101921296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45988.34101921296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45988.34101921296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45988.34101921296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45988.34101921296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45988.34101921296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45988.34101921296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45988.34101921296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45988.34101921296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45988.34101921296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45988.34101921296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45988.34101921296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45988.34101921296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45988.34101921296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45988.34101921296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45988.34101921296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45988.34101921296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45988.34101921296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45988.34101921296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45988.34101921296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45988.34101921296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45988.34101921296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45988.34101921296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45988.34101921296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45988.34101921296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45988.34101921296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45988.34101921296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45988.34101921296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45988.34101921296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45988.34101921296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45988.34101921296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45988.34101921296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45988.34101921296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45988.34101921296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45988.34101921296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45988.34101921296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45988.34101921296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45988.34101921296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45988.34101921296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45988.34101921296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45988.34101921296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45988.34101921296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45988.34101921296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45988.34101921296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45988.34101921296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45988.34101921296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45988.34101921296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45988.34101921296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45988.34101921296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45988.34101921296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45988.34101921296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45988.34101921296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45988.34101921296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45988.34101921296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45988.34101921296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45988.34101921296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45988.34101921296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45988.34101921296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45988.34101921296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45988.34101921296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45988.34101921296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45988.34101921296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45988.34101921296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45988.34101921296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45988.34101921296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45988.34101921296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45988.34101921296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45988.34101921296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45988.34101921296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45988.34101921296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45988.34101921296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45988.34101921296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45988.34101921296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45988.34101921296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45988.34101921296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45988.34101921296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45988.34101921296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45988.34101921296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45988.34101921296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45988.34101921296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45988.34101921296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45988.34101921296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45988.34101921296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45988.34101921296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45988.34101921296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45988.34101921296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45988.34101921296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45988.34101921296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45988.34101921296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45988.34101921296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45988.34101921296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45988.34101921296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45988.34101921296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45988.34101921296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45988.34101921296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45988.34101921296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45988.34101921296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45988.34101921296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45988.34101921296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45988.34101921296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45988.34101921296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45988.34101921296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45988.34101921296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45988.34101921296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45988.34101921296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45988.34101921296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45988.34101921296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45988.34101921296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45988.34101921296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45988.34101921296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45988.34101921296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45988.34101921296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45988.34101921296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45988.34101921296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45988.34101921296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45988.34101921296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45988.34101921296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45988.34101921296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45988.34101921296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45988.34101921296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45988.34101921296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45988.34101921296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45988.34101921296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45988.34101921296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45988.34101921296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45988.34101921296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45988.34101921296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45988.34101921296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45988.34101921296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45988.34101921296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45988.34101921296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45988.34101921296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45988.34101921296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45988.34101921296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45988.34101921296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45988.34101921296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45988.34101921296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45988.34101921296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45988.34101921296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45988.34101921296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45988.34101921296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45988.34101921296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45988.34101921296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45988.34101921296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45988.34101921296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45988.34101921296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45988.34101921296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45988.34101921296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45988.34101921296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45988.34101921296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45988.34101921296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45988.34101921296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45988.34101921296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45988.34101921296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45988.34101921296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45988.34101921296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45988.34101921296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45988.34101921296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45988.34101921296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45988.34101921296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45988.34101921296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45988.34101921296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45988.34101921296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45988.34101921296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45988.34101921296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45988.34101921296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45988.34101921296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45988.34101921296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45988.34101921296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45988.34101921296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45988.34101921296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45988.34101921296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45988.34101921296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45988.34101921296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45988.34101921296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45988.34101921296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45988.34101921296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45988.34101921296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45988.34101921296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45988.34101921296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45988.34101921296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45988.34101921296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45988.34101921296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45988.34101921296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45988.34101921296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45988.34101921296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45988.34101921296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45988.34101921296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45988.34101921296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45988.34101921296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45988.34101921296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45988.34101921296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45988.34101921296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45988.34101921296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45988.34101921296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45988.34101921296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45988.34101921296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45988.34101921296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45988.34101921296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45988.34101921296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45988.34101921296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45988.34101921296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45988.34101921296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45988.34101921296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45988.34101921296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45988.34101921296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45988.34101921296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45988.34101921296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45988.34101921296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45988.34101921296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45988.34101921296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45988.34101921296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45988.34101921296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45988.34101921296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45988.34101921296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45988.34101921296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45988.34101921296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45988.34101921296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45988.34101921296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45988.34101921296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45988.34101921296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45988.34101921296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45988.34101921296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45988.34101921296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45988.34101921296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45988.34101921296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45988.34101921296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45988.34101921296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45988.34101921296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45988.34101921296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45988.34101921296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45988.34101921296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45988.34101921296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45988.34101921296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45988.34101921296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45988.34101921296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45988.34101921296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45988.34101921296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45988.34101921296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45988.34101921296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45988.34101921296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45988.34101921296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45988.34101921296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45988.34101921296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45988.34101921296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45988.34101921296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45988.34101921296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45988.34101921296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45988.34101921296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45988.34101921296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45988.34101921296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45988.34101921296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45988.34101921296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45988.34101921296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45988.34101921296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45988.34101921296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45988.34101921296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45988.34101921296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45988.34101921296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45988.34101921296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45988.34101921296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45988.34101921296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45988.34101921296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45988.34101921296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45988.34101921296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45988.34101921296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45988.34101921296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45988.34101921296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45988.34101921296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45988.34101921296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45988.34101921296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45988.34101921296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45988.34101921296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45988.34101921296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45988.34101921296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45988.34101921296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45988.34101921296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45988.34101921296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45988.34101921296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45988.34101921296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45988.34101921296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45988.34101921296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45988.34101921296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45988.34101921296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45988.34101921296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45988.34101921296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45988.34101921296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45988.34101921296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45988.34101921296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45988.34101921296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45988.34101921296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45988.34101921296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45988.34101921296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45988.34101921296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45988.34101921296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45988.34101921296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45988.34101921296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45988.34101921296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45988.34101921296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45988.34101921296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45988.34101921296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45988.34101921296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45988.34101921296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45988.34101921296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45988.34101921296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45988.34101921296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45988.34101921296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45988.34101921296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45988.34101921296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45988.34101921296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45988.34101921296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45988.34101921296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45988.34101921296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45988.34101921296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45988.34101921296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45988.34101921296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45988.34101921296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45988.34101921296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45988.34101921296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45988.34101921296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45988.34101921296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45988.34101921296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45988.34101921296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45988.34101921296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45988.34101921296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45988.34101921296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45988.34101921296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45988.34101921296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45988.34101921296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45988.34101921296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45988.34101921296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45988.34101921296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45988.34101921296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45988.34101921296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45988.34101921296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45988.34101921296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45988.34101921296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45988.34101921296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45988.34101921296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45988.34101921296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45988.34101921296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45988.34101921296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45988.34101921296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45988.34101921296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45988.34101921296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45988.34101921296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45988.34101921296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45988.34101921296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45988.34101921296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45988.34101921296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45988.34101921296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45988.34101921296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45988.34101921296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45988.34101921296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45988.34101921296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45988.34101921296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45988.34101921296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45988.34101921296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45988.34101921296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45988.34101921296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45988.34101921296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45988.34101921296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45988.34101921296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45988.34101921296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45988.34101921296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45988.34101921296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45988.34101921296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45988.34101921296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45988.34101921296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45988.34101921296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45988.34101921296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45988.34101921296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45988.34101921296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45988.34101921296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45988.34101921296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45988.34101921296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45988.34101921296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45988.34101921296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45988.34101921296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45988.34101921296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45988.34101921296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45988.34101921296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45988.34101921296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45988.34101921296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45988.34101921296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45988.34101921296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45988.34101921296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45988.34101921296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45988.34101921296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45988.34101921296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45988.34101921296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45988.34101921296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45988.34101921296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45988.34101921296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45988.34101921296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45988.34101921296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45988.34101921296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45988.34101921296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45988.34101921296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45988.34101921296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45988.34101921296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45988.34101921296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45988.34101921296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45988.34101921296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45988.34101921296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45988.34101921296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45988.34101921296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45988.34101921296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45988.34101921296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45988.34101921296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45988.34101921296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45988.34101921296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45988.34101921296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45988.34101921296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45988.34101921296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45988.34101921296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45988.34101921296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45988.34101921296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45988.34101921296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45988.34101921296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45988.34101921296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45988.34101921296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45988.34101921296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45988.34101921296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45988.34101921296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45988.34101921296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45988.34101921296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45988.34101921296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45988.34101921296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45988.34101921296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45988.34101921296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45988.34101921296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45988.34101921296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45988.34101921296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45988.34101921296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45988.34101921296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45988.34101921296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45988.34101921296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45988.34101921296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45988.34101921296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45988.34101921296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45988.34101921296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45988.34101921296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45988.34101921296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45988.34101921296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45988.34101921296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45988.34101921296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45988.34101921296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45988.34101921296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45988.34101921296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45988.34101921296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45988.34101921296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45988.34101921296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45988.34101921296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45988.34101921296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45988.34101921296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45988.34101921296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45988.34101921296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45988.34101921296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45988.34101921296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45988.34101921296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45988.34101921296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45988.34101921296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45988.34101921296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45988.34101921296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45988.34101921296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45988.34101921296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45988.34101921296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45988.34101921296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45988.34101921296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45988.34101921296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45988.34101921296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45988.34101921296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45988.34101921296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45988.34101921296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45988.34101921296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45988.34101921296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45988.34101921296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45988.34101921296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45988.34101921296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45988.34101921296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45988.34101921296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45988.34101921296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45988.34101921296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45988.34101921296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45988.34101921296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45988.34101921296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45988.34101921296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45988.34101921296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45988.34101921296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45988.34101921296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45988.34101921296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45988.34101921296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45988.34101921296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45988.34101921296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45988.34101921296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45988.34101921296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45988.34101921296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45988.34101921296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45988.34101921296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45988.34101921296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45988.34101921296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45988.34101921296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45988.34101921296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45988.34101921296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45988.34101921296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45988.34101921296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45988.34101921296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45988.34101921296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45988.34101921296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45988.34101921296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45988.34101921296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45988.34101921296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45988.34101921296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45988.34101921296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45988.34101921296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45988.34101921296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45988.34101921296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45988.34101921296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45988.34101921296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45988.34101921296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45988.34101921296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45988.34101921296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45988.34101921296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45988.34101921296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45988.34101921296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45988.34101921296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45988.34101921296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45988.34101921296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45988.34101921296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45988.34101921296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45988.34101921296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45988.34101921296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45988.34101921296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45988.34101921296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45988.34101921296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45988.34101921296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45988.34101921296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45988.34101921296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45988.34101921296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45988.34101921296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45988.34101921296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45988.34101921296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45988.34101921296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45988.34101921296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45988.34101921296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45988.34101921296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45988.34101921296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45988.34101921296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45988.34101921296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45988.34101921296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45988.34101921296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45988.34101921296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45988.34101921296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45988.34101921296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45988.34101921296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45988.34101921296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45988.34101921296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45988.34101921296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45988.34101921296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45988.34101921296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45988.34101921296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45988.34101921296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45988.34101921296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45988.34101921296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45988.34101921296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45988.34101921296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45988.34101921296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45988.34101921296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45988.34101921296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45988.34101921296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45988.34101921296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45988.34101921296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45988.34101921296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45988.34101921296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45988.34101921296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45988.34101921296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45988.34101921296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45988.34101921296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45988.34101921296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45988.34101921296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45988.34101921296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45988.34101921296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45988.34101921296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45988.34101921296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45988.34101921296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45988.34101921296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45988.34101921296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45988.34101921296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45988.34101921296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45988.34101921296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45988.34101921296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45988.34101921296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45988.34101921296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45988.34101921296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45988.34101921296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45988.34101921296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45988.34101921296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45988.34101921296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45988.34101921296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45988.34101921296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45988.34101921296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45988.34101921296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45988.34101921296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45988.34101921296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45988.34101921296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45988.34101921296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45988.34101921296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45988.34101921296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45988.34101921296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45988.34101921296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45988.34101921296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45988.34101921296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45988.34101921296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45988.34101921296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45988.34101921296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45988.34101921296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45988.34101921296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45988.34101921296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45988.34101921296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45988.34101921296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45988.34101921296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45988.34101921296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45988.34101921296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45988.34101921296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45988.34101921296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45988.34101921296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45988.34101921296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45988.34101921296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45988.34101921296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45988.34101921296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45988.34101921296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45988.34101921296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45988.34101921296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45988.34101921296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45988.34101921296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45988.34101921296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45988.34101921296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45988.34101921296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45988.34101921296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45988.34101921296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45988.34101921296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45988.34101921296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45988.34101921296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45988.34101921296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45988.34101921296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45988.34101921296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45988.34101921296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45988.34101921296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45988.34101921296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45988.34101921296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45988.34101921296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45988.34101921296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45988.34101921296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45988.34101921296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45988.34101921296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45988.34101921296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45988.34101921296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45988.34101921296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45988.34101921296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45988.34101921296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45988.34101921296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45988.34101921296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45988.34101921296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45988.34101921296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45988.34101921296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45988.34101921296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45988.34101921296</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45988.34101921296</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39112</v>
      </c>
      <c r="B2" s="88" t="str">
        <f>IFERROR(VLOOKUP(D2,DB!A:K,11,0),"")</f>
        <v>R4</v>
      </c>
      <c r="C2" s="90">
        <v>1</v>
      </c>
      <c r="D2" s="88" t="s">
        <v>35092</v>
      </c>
      <c r="E2" s="91" t="s">
        <v>39021</v>
      </c>
      <c r="F2" s="92">
        <v>45703.480717592596</v>
      </c>
      <c r="G2" s="93">
        <f ca="1">IFERROR(NOW()-F2,"")</f>
        <v>284.86030162036332</v>
      </c>
      <c r="H2" s="92">
        <v>45703.474768518521</v>
      </c>
      <c r="I2" s="92" t="str">
        <f>IFERROR(VLOOKUP(D2,DB!A:F,6,0),"")</f>
        <v>SCECO</v>
      </c>
      <c r="J2" s="92" t="str">
        <f>IFERROR(VLOOKUP(D2,DB!A:G,7,0),"")</f>
        <v>Dead</v>
      </c>
      <c r="K2" s="94" t="s">
        <v>39113</v>
      </c>
      <c r="L2" s="88" t="str">
        <f>IFERROR(VLOOKUP(D2,DB!A:I,9,0),"")</f>
        <v>Latis</v>
      </c>
    </row>
    <row r="3" spans="1:16" ht="15" customHeight="1">
      <c r="A3" s="110" t="s">
        <v>39114</v>
      </c>
      <c r="B3" s="110" t="str">
        <f>IFERROR(VLOOKUP(D3,DB!A:K,11,0),"")</f>
        <v>R4</v>
      </c>
      <c r="C3" s="90">
        <v>3</v>
      </c>
      <c r="D3" s="88" t="s">
        <v>39115</v>
      </c>
      <c r="E3" s="91" t="s">
        <v>39021</v>
      </c>
      <c r="F3" s="92"/>
      <c r="G3" s="93">
        <f t="shared" ref="G3:G26" ca="1" si="0">IFERROR(NOW()-F3,"")</f>
        <v>45988.34101921296</v>
      </c>
      <c r="H3" s="92">
        <v>45988.298171296294</v>
      </c>
      <c r="I3" s="92" t="str">
        <f>IFERROR(VLOOKUP(D3,DB!A:F,6,0),"")</f>
        <v>Generator-SG</v>
      </c>
      <c r="J3" s="92" t="str">
        <f>IFERROR(VLOOKUP(D3,DB!A:G,7,0),"")</f>
        <v>Vandalized</v>
      </c>
      <c r="K3" s="94" t="s">
        <v>39116</v>
      </c>
      <c r="L3" s="88" t="str">
        <f>IFERROR(VLOOKUP(D3,DB!A:I,9,0),"")</f>
        <v>Latis</v>
      </c>
    </row>
    <row r="4" spans="1:16" ht="15" customHeight="1">
      <c r="A4" s="110"/>
      <c r="B4" s="110" t="str">
        <f>IFERROR(VLOOKUP(D4,DB!A:K,11,0),"")</f>
        <v/>
      </c>
      <c r="C4" s="90"/>
      <c r="D4" s="88"/>
      <c r="E4" s="91"/>
      <c r="F4" s="92"/>
      <c r="G4" s="93">
        <f t="shared" ca="1" si="0"/>
        <v>45988.34101921296</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45988.34101921296</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45988.34101921296</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45988.34101921296</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45988.34101921296</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45988.34101921296</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45988.34101921296</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45988.34101921296</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45988.34101921296</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45988.34101921296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45988.34101921296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45988.34101921296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45988.34101921296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45988.34101921296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45988.34101921296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45988.34101921296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45988.34101921296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45988.34101921296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45988.34101921296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45988.34101921296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45988.34101921296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45988.34101921296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45988.34101921296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45988.34101921296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45988.34101921296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45988.34101921296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45988.34101921296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45988.34101921296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45988.34101921296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45988.34101921296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45988.34101921296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45988.34101921296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45988.34101921296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45988.34101921296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45988.34101921296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45988.34101921296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45988.34101921296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45988.34101921296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45988.34101921296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45988.34101921296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45988.34101921296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45988.34101921296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45988.34101921296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45988.34101921296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45988.34101921296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45988.34101921296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45988.34101921296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45988.34101921296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45988.34101921296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45988.34101921296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45988.34101921296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45988.34101921296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45988.34101921296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45988.34101921296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45988.34101921296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45988.34101921296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45988.34101921296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45988.34101921296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45988.34101921296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45988.34101921296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45988.34101921296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45988.34101921296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45988.34101921296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45988.34101921296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45988.34101921296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45988.34101921296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45988.34101921296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45988.34101921296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45988.34101921296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45988.34101921296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45988.34101921296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45988.34101921296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45988.34101921296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45988.34101921296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45988.34101921296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45988.34101921296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45988.34101921296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45988.34101921296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45988.34101921296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45988.34101921296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45988.34101921296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45988.34101921296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45988.34101921296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45988.34101921296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45988.34101921296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45988.34101921296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45988.34101921296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45988.34101921296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45988.34101921296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45988.34101921296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45988.34101921296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45988.34101921296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45988.34101921296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45988.34101921296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45988.34101921296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45988.34101921296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45988.34101921296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45988.34101921296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45988.34101921296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45988.34101921296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45988.34101921296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45988.34101921296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45988.34101921296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45988.34101921296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45988.34101921296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45988.34101921296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45988.34101921296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45988.34101921296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45988.34101921296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45988.34101921296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45988.34101921296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45988.34101921296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45988.34101921296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45988.34101921296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45988.34101921296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45988.34101921296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45988.34101921296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45988.34101921296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45988.34101921296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45988.34101921296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45988.34101921296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45988.34101921296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45988.34101921296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45988.34101921296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45988.34101921296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45988.34101921296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45988.34101921296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45988.34101921296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45988.34101921296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45988.34101921296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45988.34101921296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45988.34101921296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45988.34101921296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45988.34101921296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45988.34101921296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45988.34101921296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45988.34101921296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45988.34101921296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45988.34101921296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45988.34101921296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45988.34101921296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45988.34101921296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45988.34101921296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45988.34101921296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45988.34101921296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45988.34101921296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45988.34101921296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45988.34101921296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45988.34101921296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45988.34101921296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45988.34101921296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45988.34101921296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45988.34101921296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45988.34101921296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45988.34101921296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45988.34101921296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45988.34101921296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45988.34101921296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45988.34101921296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45988.34101921296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45988.34101921296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45988.34101921296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45988.34101921296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45988.34101921296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45988.34101921296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45988.34101921296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45988.34101921296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45988.34101921296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45988.34101921296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45988.34101921296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45988.34101921296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45988.34101921296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45988.34101921296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45988.34101921296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45988.34101921296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45988.34101921296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45988.34101921296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45988.34101921296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45988.34101921296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45988.34101921296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45988.34101921296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45988.34101921296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45988.34101921296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45988.34101921296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45988.34101921296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45988.34101921296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45988.34101921296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45988.34101921296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45988.34101921296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45988.34101921296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45988.34101921296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45988.34101921296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45988.34101921296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45988.34101921296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45988.34101921296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45988.34101921296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45988.34101921296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45988.34101921296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45988.34101921296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45988.34101921296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45988.34101921296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45988.34101921296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45988.34101921296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45988.34101921296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45988.34101921296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45988.34101921296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45988.34101921296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45988.34101921296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45988.34101921296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45988.34101921296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45988.34101921296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45988.34101921296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45988.34101921296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45988.34101921296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45988.34101921296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82" ca="1" si="4">IFERROR(NOW()-F219,"")</f>
        <v>45988.34101921296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45988.34101921296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45988.34101921296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45988.34101921296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45988.34101921296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45988.34101921296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45988.34101921296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45988.34101921296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45988.34101921296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45988.34101921296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45988.34101921296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45988.34101921296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45988.34101921296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45988.34101921296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45988.34101921296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45988.34101921296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45988.34101921296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45988.34101921296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45988.34101921296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45988.34101921296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45988.34101921296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45988.34101921296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45988.34101921296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45988.34101921296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45988.34101921296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45988.34101921296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45988.34101921296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45988.34101921296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45988.34101921296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45988.34101921296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45988.34101921296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45988.34101921296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45988.34101921296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45988.34101921296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45988.34101921296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45988.34101921296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45988.34101921296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45988.34101921296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45988.34101921296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45988.34101921296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45988.34101921296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45988.34101921296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45988.34101921296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45988.34101921296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45988.34101921296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45988.34101921296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45988.34101921296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45988.34101921296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45988.34101921296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45988.34101921296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45988.34101921296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45988.34101921296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45988.34101921296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45988.34101921296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45988.34101921296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45988.34101921296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45988.34101921296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45988.34101921296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45988.34101921296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45988.34101921296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45988.34101921296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45988.34101921296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45988.34101921296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45988.34101921296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ref="G283:G328" ca="1" si="5">IFERROR(NOW()-F283,"")</f>
        <v>45988.34101921296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45988.34101921296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45988.34101921296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45988.34101921296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45988.34101921296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45988.34101921296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45988.34101921296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45988.34101921296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45988.34101921296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45988.34101921296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45988.34101921296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45988.34101921296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45988.34101921296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45988.34101921296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45988.34101921296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45988.34101921296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45988.34101921296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45988.34101921296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45988.34101921296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45988.34101921296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45988.34101921296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45988.34101921296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45988.34101921296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45988.34101921296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45988.34101921296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45988.34101921296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45988.34101921296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45988.34101921296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45988.34101921296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45988.34101921296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45988.34101921296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45988.34101921296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45988.34101921296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45988.34101921296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45988.34101921296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45988.34101921296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45988.34101921296</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45988.34101921296</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45988.34101921296</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45988.34101921296</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45988.34101921296</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45988.34101921296</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45988.34101921296</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45988.34101921296</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45988.34101921296</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45988.34101921296</v>
      </c>
      <c r="H328" s="92"/>
      <c r="I328" s="110" t="str">
        <f>IFERROR(VLOOKUP(D328,DB!A:F,6,0),"")</f>
        <v/>
      </c>
      <c r="J328" s="110" t="str">
        <f>IFERROR(VLOOKUP(D328,DB!A:G,7,0),"")</f>
        <v/>
      </c>
      <c r="K328" s="94"/>
      <c r="L328" s="88" t="str">
        <f>IFERROR(VLOOKUP(D328,DB!A:I,9,0),"")</f>
        <v/>
      </c>
    </row>
  </sheetData>
  <dataValidations count="2">
    <dataValidation allowBlank="1" showInputMessage="1" showErrorMessage="1" sqref="E1" xr:uid="{A4F81451-56CC-4543-9497-104C4E44EE4B}"/>
    <dataValidation type="list" allowBlank="1" showInputMessage="1" showErrorMessage="1" sqref="E2:E3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K10" sqref="K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39117</v>
      </c>
      <c r="B2" s="37" t="str">
        <f>IFERROR(VLOOKUP(D2,DB!A:K,11,0),"")</f>
        <v>R5</v>
      </c>
      <c r="C2" s="37">
        <v>3</v>
      </c>
      <c r="D2" s="103" t="s">
        <v>36011</v>
      </c>
      <c r="E2" s="37" t="s">
        <v>39021</v>
      </c>
      <c r="F2" s="38">
        <v>45891.832060185188</v>
      </c>
      <c r="G2" s="105">
        <f ca="1">IFERROR(NOW()-F2,"")</f>
        <v>96.508959027771198</v>
      </c>
      <c r="H2" s="38">
        <v>45891.790393518517</v>
      </c>
      <c r="I2" s="37" t="str">
        <f>IFERROR(VLOOKUP(D2,DB!A:F,6,0),"")</f>
        <v>Generator-SG</v>
      </c>
      <c r="J2" s="37" t="str">
        <f>IFERROR(VLOOKUP(D2,DB!A:G,7,0),"")</f>
        <v>Vandalized</v>
      </c>
      <c r="K2" s="37" t="s">
        <v>39118</v>
      </c>
      <c r="L2" s="37" t="str">
        <f>IFERROR(VLOOKUP(D2,DB!A:I,9,0),"")</f>
        <v>Latis</v>
      </c>
      <c r="M2" s="102"/>
    </row>
    <row r="3" spans="1:13" s="39" customFormat="1" ht="30.75">
      <c r="A3" s="37" t="s">
        <v>39119</v>
      </c>
      <c r="B3" s="37" t="str">
        <f>IFERROR(VLOOKUP(D3,DB!A:K,11,0),"")</f>
        <v>R5</v>
      </c>
      <c r="C3" s="37">
        <v>1</v>
      </c>
      <c r="D3" s="37" t="s">
        <v>33268</v>
      </c>
      <c r="E3" s="37" t="s">
        <v>39100</v>
      </c>
      <c r="F3" s="38">
        <v>45926.188877314817</v>
      </c>
      <c r="G3" s="105">
        <f t="shared" ref="G3" ca="1" si="0">IFERROR(NOW()-F3,"")</f>
        <v>62.152141898142872</v>
      </c>
      <c r="H3" s="38">
        <v>45926.158159722225</v>
      </c>
      <c r="I3" s="37" t="str">
        <f>IFERROR(VLOOKUP(D3,DB!A:F,6,0),"")</f>
        <v>SCECO</v>
      </c>
      <c r="J3" s="37" t="str">
        <f>IFERROR(VLOOKUP(D3,DB!A:G,7,0),"")</f>
        <v>Good</v>
      </c>
      <c r="K3" s="37" t="s">
        <v>39120</v>
      </c>
      <c r="L3" s="37" t="str">
        <f>IFERROR(VLOOKUP(D3,DB!A:I,9,0),"")</f>
        <v>Latis</v>
      </c>
      <c r="M3" s="102"/>
    </row>
    <row r="4" spans="1:13" s="39" customFormat="1" ht="48" customHeight="1">
      <c r="A4" s="106" t="s">
        <v>39121</v>
      </c>
      <c r="B4" s="106" t="str">
        <f>IFERROR(VLOOKUP(D4,DB!A:K,11,0),"")</f>
        <v>R5</v>
      </c>
      <c r="C4" s="106">
        <v>1</v>
      </c>
      <c r="D4" s="106" t="s">
        <v>34758</v>
      </c>
      <c r="E4" s="106" t="s">
        <v>39100</v>
      </c>
      <c r="F4" s="107">
        <v>45948.661111111112</v>
      </c>
      <c r="G4" s="108">
        <f t="shared" ref="G4" ca="1" si="1">IFERROR(NOW()-F4,"")</f>
        <v>39.679908101847104</v>
      </c>
      <c r="H4" s="107">
        <v>45948.661111111112</v>
      </c>
      <c r="I4" s="106" t="str">
        <f>IFERROR(VLOOKUP(D4,DB!A:F,6,0),"")</f>
        <v>SCECO</v>
      </c>
      <c r="J4" s="106" t="str">
        <f>IFERROR(VLOOKUP(D4,DB!A:G,7,0),"")</f>
        <v>Dead</v>
      </c>
      <c r="K4" s="106" t="s">
        <v>39122</v>
      </c>
      <c r="L4" s="106" t="str">
        <f>IFERROR(VLOOKUP(D4,DB!A:I,9,0),"")</f>
        <v>Latis</v>
      </c>
    </row>
    <row r="5" spans="1:13" s="39" customFormat="1" ht="30.75">
      <c r="A5" s="106" t="s">
        <v>39123</v>
      </c>
      <c r="B5" s="106" t="str">
        <f>IFERROR(VLOOKUP(D5,DB!A:K,11,0),"")</f>
        <v>R5</v>
      </c>
      <c r="C5" s="106">
        <v>1</v>
      </c>
      <c r="D5" s="106" t="s">
        <v>36518</v>
      </c>
      <c r="E5" s="106" t="s">
        <v>39021</v>
      </c>
      <c r="F5" s="119">
        <v>45981.373298611114</v>
      </c>
      <c r="G5" s="108">
        <f ca="1">IFERROR(NOW()-F5,"")</f>
        <v>6.9677206018459401</v>
      </c>
      <c r="H5" s="119">
        <v>45981.360798611109</v>
      </c>
      <c r="I5" s="106" t="str">
        <f>IFERROR(VLOOKUP(D5,DB!A:F,6,0),"")</f>
        <v>SCECO</v>
      </c>
      <c r="J5" s="106" t="str">
        <f>IFERROR(VLOOKUP(D5,DB!A:G,7,0),"")</f>
        <v>Dead</v>
      </c>
      <c r="K5" s="106" t="s">
        <v>39124</v>
      </c>
      <c r="L5" s="106" t="str">
        <f>IFERROR(VLOOKUP(D5,DB!A:I,9,0),"")</f>
        <v>Latis</v>
      </c>
    </row>
    <row r="6" spans="1:13" s="39" customFormat="1">
      <c r="A6" s="37" t="s">
        <v>39125</v>
      </c>
      <c r="B6" s="37" t="str">
        <f>IFERROR(VLOOKUP(D6,DB!A:K,11,0),"")</f>
        <v>R5</v>
      </c>
      <c r="C6" s="37">
        <v>3</v>
      </c>
      <c r="D6" s="106" t="s">
        <v>36642</v>
      </c>
      <c r="E6" s="37" t="s">
        <v>39021</v>
      </c>
      <c r="F6" s="148">
        <v>45988.313993055555</v>
      </c>
      <c r="G6" s="108">
        <f ca="1">IFERROR(NOW()-F6,"")</f>
        <v>2.7026157404179685E-2</v>
      </c>
      <c r="H6" s="38">
        <v>45988.301134259258</v>
      </c>
      <c r="I6" s="37" t="str">
        <f>IFERROR(VLOOKUP(D6,DB!A:F,6,0),"")</f>
        <v>Generator-SG</v>
      </c>
      <c r="J6" s="37" t="str">
        <f>IFERROR(VLOOKUP(D6,DB!A:G,7,0),"")</f>
        <v>In progress</v>
      </c>
      <c r="K6" s="37" t="s">
        <v>39126</v>
      </c>
      <c r="L6" s="37" t="str">
        <f>IFERROR(VLOOKUP(D6,DB!A:I,9,0),"")</f>
        <v>Latis</v>
      </c>
    </row>
    <row r="7" spans="1:13" s="39" customFormat="1">
      <c r="A7" s="37"/>
      <c r="B7" s="37" t="str">
        <f>IFERROR(VLOOKUP(D7,DB!A:K,11,0),"")</f>
        <v/>
      </c>
      <c r="C7" s="37"/>
      <c r="D7" s="37"/>
      <c r="E7" s="37"/>
      <c r="F7" s="148"/>
      <c r="G7" s="108">
        <f ca="1">IFERROR(NOW()-F7,"")</f>
        <v>45988.34101921296</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ref="G6:G38" ca="1" si="2">IFERROR(NOW()-F8,"")</f>
        <v>45988.34101921296</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45988.34101921296</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45988.34101921296</v>
      </c>
      <c r="H10" s="38"/>
      <c r="I10" s="37" t="str">
        <f>IFERROR(VLOOKUP(D10,DB!A:F,6,0),"")</f>
        <v/>
      </c>
      <c r="J10" s="37" t="str">
        <f>IFERROR(VLOOKUP(D10,DB!A:G,7,0),"")</f>
        <v/>
      </c>
      <c r="K10" s="37"/>
      <c r="L10" s="37" t="str">
        <f>IFERROR(VLOOKUP(D10,DB!A:I,9,0),"")</f>
        <v/>
      </c>
    </row>
    <row r="11" spans="1:13" s="39" customFormat="1" ht="15.75">
      <c r="A11" s="37"/>
      <c r="B11" s="37" t="str">
        <f>IFERROR(VLOOKUP(D11,DB!A:K,11,0),"")</f>
        <v/>
      </c>
      <c r="C11" s="37"/>
      <c r="D11" s="145"/>
      <c r="E11" s="37"/>
      <c r="F11" s="38"/>
      <c r="G11" s="144">
        <f t="shared" ca="1" si="2"/>
        <v>45988.34101921296</v>
      </c>
      <c r="H11" s="38"/>
      <c r="I11" s="37" t="str">
        <f>IFERROR(VLOOKUP(D11,DB!A:F,6,0),"")</f>
        <v/>
      </c>
      <c r="J11" s="37" t="str">
        <f>IFERROR(VLOOKUP(D11,DB!A:G,7,0),"")</f>
        <v/>
      </c>
      <c r="K11" s="37"/>
      <c r="L11" s="37" t="str">
        <f>IFERROR(VLOOKUP(D11,DB!A:I,9,0),"")</f>
        <v/>
      </c>
    </row>
    <row r="12" spans="1:13" s="39" customFormat="1">
      <c r="A12" s="37"/>
      <c r="B12" s="37" t="str">
        <f>IFERROR(VLOOKUP(D12,DB!A:K,11,0),"")</f>
        <v/>
      </c>
      <c r="C12" s="37"/>
      <c r="D12"/>
      <c r="E12" s="37"/>
      <c r="F12" s="38"/>
      <c r="G12" s="144">
        <f t="shared" ca="1" si="2"/>
        <v>45988.34101921296</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45988.34101921296</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45988.34101921296</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45988.34101921296</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45988.34101921296</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45988.34101921296</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45988.34101921296</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45988.34101921296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45988.34101921296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45988.34101921296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45988.34101921296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45988.34101921296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45988.34101921296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45988.34101921296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45988.34101921296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45988.34101921296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45988.34101921296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45988.34101921296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45988.34101921296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45988.34101921296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45988.34101921296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45988.34101921296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45988.34101921296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45988.34101921296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45988.34101921296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45988.34101921296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45988.34101921296</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39127</v>
      </c>
      <c r="B2" s="124" t="str">
        <f>IFERROR(VLOOKUP(D2,DB!A:K,11,0),"")</f>
        <v>R6</v>
      </c>
      <c r="C2" s="125">
        <v>1</v>
      </c>
      <c r="D2" s="124" t="s">
        <v>35266</v>
      </c>
      <c r="E2" s="106" t="s">
        <v>39021</v>
      </c>
      <c r="F2" s="72">
        <v>45988.062847222223</v>
      </c>
      <c r="G2" s="72">
        <f ca="1">IFERROR(NOW()-F2,"-")</f>
        <v>0.27817199073615484</v>
      </c>
      <c r="H2" s="72">
        <v>45988.062800925924</v>
      </c>
      <c r="I2" s="124" t="str">
        <f>IFERROR(VLOOKUP(D2,DB!A:F,6,0),"")</f>
        <v>Generator-SG</v>
      </c>
      <c r="J2" s="124" t="str">
        <f>IFERROR(VLOOKUP(D2,DB!A:G,7,0),"")</f>
        <v>Dead</v>
      </c>
      <c r="K2" s="127" t="s">
        <v>39128</v>
      </c>
      <c r="L2" s="128" t="str">
        <f>IFERROR(VLOOKUP(D2,DB!A:I,9,0),"")</f>
        <v>Latis</v>
      </c>
    </row>
    <row r="3" spans="1:16382" ht="31.5" customHeight="1">
      <c r="A3"/>
      <c r="B3" s="124" t="str">
        <f>IFERROR(VLOOKUP(D3,DB!A:K,11,0),"")</f>
        <v/>
      </c>
      <c r="C3" s="125"/>
      <c r="D3" s="124"/>
      <c r="E3" s="106"/>
      <c r="F3"/>
      <c r="G3" s="72">
        <f ca="1">IFERROR(NOW()-F3,"-")</f>
        <v>45988.34101921296</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45988.34101921296</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45988.34101921296</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45988.34101921296</v>
      </c>
      <c r="H6" s="126"/>
      <c r="I6" s="124" t="str">
        <f>IFERROR(VLOOKUP(D6,DB!A:F,6,0),"")</f>
        <v/>
      </c>
      <c r="J6" s="124" t="str">
        <f>IFERROR(VLOOKUP(D6,DB!A:G,7,0),"")</f>
        <v/>
      </c>
      <c r="K6" s="127" t="s">
        <v>39129</v>
      </c>
      <c r="L6" s="128" t="str">
        <f>IFERROR(VLOOKUP(D6,DB!A:I,9,0),"")</f>
        <v/>
      </c>
    </row>
    <row r="7" spans="1:16382" ht="31.5" customHeight="1">
      <c r="A7" s="123"/>
      <c r="B7" s="124" t="str">
        <f>IFERROR(VLOOKUP(D7,DB!A:K,11,0),"")</f>
        <v/>
      </c>
      <c r="C7" s="125"/>
      <c r="D7" s="124"/>
      <c r="E7" s="106"/>
      <c r="F7" s="126"/>
      <c r="G7" s="72">
        <f ca="1">IFERROR(NOW()-F7,"-")</f>
        <v>45988.34101921296</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45988.34101921296</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45988.34101921296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45988.34101921296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45988.34101921296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45988.34101921296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45988.34101921296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45988.34101921296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45988.34101921296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45988.34101921296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45988.34101921296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45988.34101921296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45988.34101921296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45988.34101921296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45988.34101921296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45988.34101921296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45988.34101921296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45988.34101921296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45988.34101921296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45988.34101921296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45988.34101921296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45988.34101921296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45988.34101921296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45988.34101921296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45988.34101921296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45988.34101921296</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45988.34101921296</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45988.34101921296</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45988.34101921296</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45988.34101921296</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45988.34101921296</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45988.34101921296</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45988.34101921296</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2025-11-27T05:11:11Z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